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ienkiewicz\Documents\Na stronę\Uchwały RW\2022\Uchwała 14_Program TiR\"/>
    </mc:Choice>
  </mc:AlternateContent>
  <bookViews>
    <workbookView xWindow="0" yWindow="0" windowWidth="23040" windowHeight="8616"/>
  </bookViews>
  <sheets>
    <sheet name="Program  II st. s." sheetId="1" r:id="rId1"/>
    <sheet name="Przedmioty do wyboru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D15" i="1"/>
  <c r="D16" i="1"/>
  <c r="D17" i="1"/>
  <c r="C15" i="1"/>
  <c r="C16" i="1"/>
  <c r="C17" i="1"/>
  <c r="C18" i="1"/>
  <c r="C19" i="1"/>
  <c r="C20" i="1"/>
  <c r="C21" i="1"/>
  <c r="C22" i="1"/>
  <c r="C23" i="1"/>
  <c r="F15" i="1"/>
  <c r="F16" i="1"/>
  <c r="F17" i="1"/>
  <c r="F18" i="1"/>
  <c r="F19" i="1"/>
  <c r="F20" i="1"/>
  <c r="F21" i="1"/>
  <c r="F22" i="1"/>
  <c r="F23" i="1"/>
  <c r="F14" i="1"/>
  <c r="C56" i="1" l="1"/>
  <c r="R51" i="1" l="1"/>
  <c r="Q51" i="1"/>
  <c r="P51" i="1"/>
  <c r="O51" i="1"/>
  <c r="N51" i="1"/>
  <c r="M51" i="1"/>
  <c r="L51" i="1"/>
  <c r="K51" i="1"/>
  <c r="J51" i="1"/>
  <c r="H51" i="1"/>
  <c r="I51" i="1"/>
  <c r="G51" i="1"/>
  <c r="R50" i="1"/>
  <c r="Q50" i="1"/>
  <c r="P50" i="1"/>
  <c r="P52" i="1" s="1"/>
  <c r="O50" i="1"/>
  <c r="N50" i="1"/>
  <c r="M50" i="1"/>
  <c r="L50" i="1"/>
  <c r="K50" i="1"/>
  <c r="J50" i="1"/>
  <c r="J52" i="1" s="1"/>
  <c r="I50" i="1"/>
  <c r="H50" i="1"/>
  <c r="G50" i="1"/>
  <c r="D48" i="1"/>
  <c r="C48" i="1"/>
  <c r="F47" i="1"/>
  <c r="D47" i="1"/>
  <c r="C47" i="1"/>
  <c r="F46" i="1"/>
  <c r="D46" i="1"/>
  <c r="C46" i="1"/>
  <c r="F45" i="1"/>
  <c r="D45" i="1"/>
  <c r="C45" i="1"/>
  <c r="F42" i="1"/>
  <c r="D42" i="1"/>
  <c r="C42" i="1"/>
  <c r="F41" i="1"/>
  <c r="D41" i="1"/>
  <c r="C41" i="1"/>
  <c r="F40" i="1"/>
  <c r="D40" i="1"/>
  <c r="C40" i="1"/>
  <c r="F39" i="1"/>
  <c r="D39" i="1"/>
  <c r="C39" i="1"/>
  <c r="F38" i="1"/>
  <c r="D38" i="1"/>
  <c r="C38" i="1"/>
  <c r="F37" i="1"/>
  <c r="D37" i="1"/>
  <c r="C37" i="1"/>
  <c r="F36" i="1"/>
  <c r="D36" i="1"/>
  <c r="C36" i="1"/>
  <c r="F35" i="1"/>
  <c r="D35" i="1"/>
  <c r="C35" i="1"/>
  <c r="F34" i="1"/>
  <c r="D34" i="1"/>
  <c r="C34" i="1"/>
  <c r="F33" i="1"/>
  <c r="D33" i="1"/>
  <c r="C33" i="1"/>
  <c r="F32" i="1"/>
  <c r="D32" i="1"/>
  <c r="C32" i="1"/>
  <c r="F31" i="1"/>
  <c r="D31" i="1"/>
  <c r="C31" i="1"/>
  <c r="F30" i="1"/>
  <c r="D30" i="1"/>
  <c r="C30" i="1"/>
  <c r="F29" i="1"/>
  <c r="D29" i="1"/>
  <c r="C29" i="1"/>
  <c r="F28" i="1"/>
  <c r="D28" i="1"/>
  <c r="C28" i="1"/>
  <c r="F27" i="1"/>
  <c r="D27" i="1"/>
  <c r="C27" i="1"/>
  <c r="F26" i="1"/>
  <c r="D26" i="1"/>
  <c r="C26" i="1"/>
  <c r="D23" i="1"/>
  <c r="D22" i="1"/>
  <c r="D21" i="1"/>
  <c r="D20" i="1"/>
  <c r="D19" i="1"/>
  <c r="D18" i="1"/>
  <c r="D14" i="1"/>
  <c r="C14" i="1"/>
  <c r="F13" i="1"/>
  <c r="D13" i="1"/>
  <c r="C13" i="1"/>
  <c r="F10" i="1"/>
  <c r="F11" i="1" s="1"/>
  <c r="D10" i="1"/>
  <c r="D11" i="1" s="1"/>
  <c r="C10" i="1"/>
  <c r="C11" i="1" s="1"/>
  <c r="G52" i="1" l="1"/>
  <c r="M53" i="1"/>
  <c r="G53" i="1"/>
  <c r="P53" i="1"/>
  <c r="M52" i="1"/>
  <c r="J53" i="1"/>
  <c r="E20" i="1"/>
  <c r="E30" i="1"/>
  <c r="E34" i="1"/>
  <c r="E38" i="1"/>
  <c r="E41" i="1"/>
  <c r="E42" i="1"/>
  <c r="E48" i="1"/>
  <c r="E21" i="1"/>
  <c r="E27" i="1"/>
  <c r="E31" i="1"/>
  <c r="E35" i="1"/>
  <c r="E39" i="1"/>
  <c r="D24" i="1"/>
  <c r="D49" i="1"/>
  <c r="E47" i="1"/>
  <c r="F24" i="1"/>
  <c r="C43" i="1"/>
  <c r="F49" i="1"/>
  <c r="E14" i="1"/>
  <c r="E19" i="1"/>
  <c r="E23" i="1"/>
  <c r="D43" i="1"/>
  <c r="E29" i="1"/>
  <c r="E33" i="1"/>
  <c r="E37" i="1"/>
  <c r="E46" i="1"/>
  <c r="C24" i="1"/>
  <c r="E18" i="1"/>
  <c r="E22" i="1"/>
  <c r="F43" i="1"/>
  <c r="E28" i="1"/>
  <c r="E32" i="1"/>
  <c r="E36" i="1"/>
  <c r="E40" i="1"/>
  <c r="C49" i="1"/>
  <c r="E10" i="1"/>
  <c r="E11" i="1" s="1"/>
  <c r="E13" i="1"/>
  <c r="E26" i="1"/>
  <c r="E45" i="1"/>
  <c r="S52" i="1" l="1"/>
  <c r="D51" i="1"/>
  <c r="C59" i="1" s="1"/>
  <c r="D50" i="1"/>
  <c r="C50" i="1"/>
  <c r="F51" i="1"/>
  <c r="C57" i="1" s="1"/>
  <c r="C62" i="1" s="1"/>
  <c r="F50" i="1"/>
  <c r="C51" i="1"/>
  <c r="C58" i="1" s="1"/>
  <c r="S53" i="1"/>
  <c r="E49" i="1"/>
  <c r="E43" i="1"/>
  <c r="E24" i="1"/>
  <c r="E50" i="1" s="1"/>
  <c r="C60" i="1" l="1"/>
  <c r="C61" i="1" s="1"/>
  <c r="E51" i="1"/>
</calcChain>
</file>

<file path=xl/sharedStrings.xml><?xml version="1.0" encoding="utf-8"?>
<sst xmlns="http://schemas.openxmlformats.org/spreadsheetml/2006/main" count="193" uniqueCount="142">
  <si>
    <r>
      <t>Kierunek</t>
    </r>
    <r>
      <rPr>
        <sz val="11"/>
        <rFont val="Arial"/>
        <family val="2"/>
        <charset val="238"/>
      </rPr>
      <t xml:space="preserve"> - </t>
    </r>
    <r>
      <rPr>
        <b/>
        <sz val="11"/>
        <rFont val="Arial"/>
        <family val="2"/>
        <charset val="238"/>
      </rPr>
      <t>TURYSTYKA I REKREACJA - studia drugiego stopnia stacjonarne</t>
    </r>
  </si>
  <si>
    <t>Lp.</t>
  </si>
  <si>
    <t>Przedmiot</t>
  </si>
  <si>
    <t>Semestry</t>
  </si>
  <si>
    <t>I</t>
  </si>
  <si>
    <t>II</t>
  </si>
  <si>
    <t>III</t>
  </si>
  <si>
    <t>IV</t>
  </si>
  <si>
    <t>Forma zalicz.</t>
  </si>
  <si>
    <t>Liczba tygodni</t>
  </si>
  <si>
    <t xml:space="preserve">W </t>
  </si>
  <si>
    <t>Ćw</t>
  </si>
  <si>
    <t>Og</t>
  </si>
  <si>
    <t>ECTS</t>
  </si>
  <si>
    <t>W</t>
  </si>
  <si>
    <t>PRZEDMIOTY OGÓLNE</t>
  </si>
  <si>
    <t>1.</t>
  </si>
  <si>
    <t>Język obcy /do wyboru/</t>
  </si>
  <si>
    <t>RAZEM</t>
  </si>
  <si>
    <t>PRZEDMIOTY PODSTAWOWE</t>
  </si>
  <si>
    <t>2.</t>
  </si>
  <si>
    <t>Wiedza o kulturze</t>
  </si>
  <si>
    <t>3.</t>
  </si>
  <si>
    <t>Socjologia czasu wolnego</t>
  </si>
  <si>
    <t>4.</t>
  </si>
  <si>
    <t>Regiony turystyczne</t>
  </si>
  <si>
    <t>5.</t>
  </si>
  <si>
    <t>Sposoby finansowania dzialalnosci w TiR</t>
  </si>
  <si>
    <t>6.</t>
  </si>
  <si>
    <t>Podstawy statystyki</t>
  </si>
  <si>
    <t>7.</t>
  </si>
  <si>
    <t>Mediacje</t>
  </si>
  <si>
    <t>8.</t>
  </si>
  <si>
    <t>Do wyboru: Odnowa biologiczna / Uzdrowiska polskie</t>
  </si>
  <si>
    <t>9.</t>
  </si>
  <si>
    <t>Wych. zdrowotne i promocja zdrowia</t>
  </si>
  <si>
    <t>10.</t>
  </si>
  <si>
    <t>Elementy przyrodoznastwa w TiR</t>
  </si>
  <si>
    <t>11.</t>
  </si>
  <si>
    <t>Relacje kulturowe w turystyce</t>
  </si>
  <si>
    <t>RAZEM: 2- 11</t>
  </si>
  <si>
    <t>PRZEDMIOTY KIERUNKOWE</t>
  </si>
  <si>
    <t>12.</t>
  </si>
  <si>
    <t>Informatyka w turystyce i rekr.</t>
  </si>
  <si>
    <t>Regionalne strategie turystyczne</t>
  </si>
  <si>
    <t>Marketing usług turyst. i rekr.</t>
  </si>
  <si>
    <t>Specjalizacja (wybór)</t>
  </si>
  <si>
    <t>Turystyka aktywna i kwalifikowana</t>
  </si>
  <si>
    <t>Medycyna w turystyce i rekreacji</t>
  </si>
  <si>
    <t>Biznes w TiR</t>
  </si>
  <si>
    <t>Rozwój zrównoważony obszarów turystycznych</t>
  </si>
  <si>
    <t>Turystyka międzynarodowa - uwar. Ekonomiczne</t>
  </si>
  <si>
    <t>Planowanie przestrzeni tir</t>
  </si>
  <si>
    <t>Animacja w "wellness i SPA"</t>
  </si>
  <si>
    <t>Do wyboru: Turystyka / Rekreacja ON</t>
  </si>
  <si>
    <t>Do wyboru: Wybrane zagadnienia teorii rekreacji / turystyki</t>
  </si>
  <si>
    <t>PRAKTYKI po 1,2,3 sem</t>
  </si>
  <si>
    <t>RAZEM: 12 - 29</t>
  </si>
  <si>
    <t>WYCHOWANIE FIZYCZNE</t>
  </si>
  <si>
    <t>30.</t>
  </si>
  <si>
    <t>Wybrane formy plenerowej rekreacji przygodowej (outdoor)</t>
  </si>
  <si>
    <t>31.</t>
  </si>
  <si>
    <t>Drużynowe gry polskie /Trening funkcjonalny</t>
  </si>
  <si>
    <t>32.</t>
  </si>
  <si>
    <t>33.</t>
  </si>
  <si>
    <t>RAZEM: 30 - 33</t>
  </si>
  <si>
    <t>RAZEM: 1 - 33 bez praktyk</t>
  </si>
  <si>
    <t xml:space="preserve">RAZEM: 1 - 33 z praktykami </t>
  </si>
  <si>
    <t>Ćwiczenia</t>
  </si>
  <si>
    <t>Praca magisterska</t>
  </si>
  <si>
    <t>OBCIĄŻENIE SEMESTRALNE BEZ PRAKTYK:</t>
  </si>
  <si>
    <t>OBCIĄŻENIE SEMESTRALNE Z PRAKTYKAMI:</t>
  </si>
  <si>
    <t>Relaksacja i taneczne formy wypoczynku / Badminton</t>
  </si>
  <si>
    <t>Siatkówka plażowa/ Drużynowe gry rekreacyjne</t>
  </si>
  <si>
    <t>Rok</t>
  </si>
  <si>
    <t>Semestr</t>
  </si>
  <si>
    <t>Forma zajęć</t>
  </si>
  <si>
    <t>Liczba godzin</t>
  </si>
  <si>
    <t>Wykład, ćwiczenia</t>
  </si>
  <si>
    <t>Wybrane zagadnienia z teorii rekreacji</t>
  </si>
  <si>
    <t>Wybrane zagadnienia z teorii turystyki</t>
  </si>
  <si>
    <t>ZTT</t>
  </si>
  <si>
    <t>Język obcy do wyboru</t>
  </si>
  <si>
    <t>Język angielski</t>
  </si>
  <si>
    <t>PJO</t>
  </si>
  <si>
    <t>Język niemiecki</t>
  </si>
  <si>
    <t>Język rosyjski</t>
  </si>
  <si>
    <t>Język hiszpański</t>
  </si>
  <si>
    <t>Język włoski</t>
  </si>
  <si>
    <t>Wykład</t>
  </si>
  <si>
    <t>Seminarium magisterskie</t>
  </si>
  <si>
    <t>Drużynowe gry polskie</t>
  </si>
  <si>
    <t>Trening funkcjonalny</t>
  </si>
  <si>
    <t>Specjalizacja</t>
  </si>
  <si>
    <t>Trener personalny</t>
  </si>
  <si>
    <t>Kinezygerontoprofilaktyka</t>
  </si>
  <si>
    <t>ZOiZ</t>
  </si>
  <si>
    <t>Trener czasu wolnego</t>
  </si>
  <si>
    <t>Turystyka międzynarodowa</t>
  </si>
  <si>
    <t>Wykład I, ćwiczenia</t>
  </si>
  <si>
    <t>Rekreacja osób niepełnosprawnych</t>
  </si>
  <si>
    <t>Turystyka osób niepełnosprawnych</t>
  </si>
  <si>
    <t>Wykład II, ćwiczenia</t>
  </si>
  <si>
    <t>Uzdrowiska polskie</t>
  </si>
  <si>
    <t>Odnowa biologiczna</t>
  </si>
  <si>
    <t>Siatkówka plażowa</t>
  </si>
  <si>
    <t>Badminton</t>
  </si>
  <si>
    <t>Drużynowe gry rekreacyjne</t>
  </si>
  <si>
    <t>ZO1,2;E3</t>
  </si>
  <si>
    <t>ZO2, E3</t>
  </si>
  <si>
    <t>ZO2</t>
  </si>
  <si>
    <t>E2</t>
  </si>
  <si>
    <t>E1</t>
  </si>
  <si>
    <t>ZO1</t>
  </si>
  <si>
    <t>ZO3</t>
  </si>
  <si>
    <t>ZO4</t>
  </si>
  <si>
    <t>E4</t>
  </si>
  <si>
    <t>ZO2,3;E4</t>
  </si>
  <si>
    <t>E3</t>
  </si>
  <si>
    <t>ZO1,2,3</t>
  </si>
  <si>
    <t>Seminarium magisterskie (wybór)</t>
  </si>
  <si>
    <t>Wykłady</t>
  </si>
  <si>
    <t>Godziny kontaktowe</t>
  </si>
  <si>
    <t>Odsetek godzin kontaktowych</t>
  </si>
  <si>
    <t>Odsetek przedmiotów do wyboru (ECTS)</t>
  </si>
  <si>
    <t>Liczba godzin z praktykami</t>
  </si>
  <si>
    <t>Liczba ECTS z praktykami</t>
  </si>
  <si>
    <t>PROGRAM STUDIÓW W SYSTEMIE ECTS OBOWIĄZUJĄCY OD ROKU AKAD. 2022/2023</t>
  </si>
  <si>
    <t>Menadżer turystyki rekreacji</t>
  </si>
  <si>
    <t>KTiR</t>
  </si>
  <si>
    <t xml:space="preserve"> Relaksacja i taneczne formy wypoczynku</t>
  </si>
  <si>
    <t>KZiE</t>
  </si>
  <si>
    <t>wg. możliwości</t>
  </si>
  <si>
    <t>KBC</t>
  </si>
  <si>
    <t>Katedra realizująca</t>
  </si>
  <si>
    <t>KNHiS</t>
  </si>
  <si>
    <t>Fizjologia wysiłku fizycznego</t>
  </si>
  <si>
    <t>ZO2,3</t>
  </si>
  <si>
    <t>ZBO4</t>
  </si>
  <si>
    <t>Oblicza i dylematy wielokulturowości</t>
  </si>
  <si>
    <t xml:space="preserve">Załącznik nr 2 do Uchwały nr 14/2022 RW WF </t>
  </si>
  <si>
    <t>Zatwierdzony uchwałą Rady Wydziału nr 14/2022. z dnia 12.04.2022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</si>
</sst>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color rgb="FF000000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6" tint="0.59999389629810485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1" applyFont="1"/>
    <xf numFmtId="0" fontId="7" fillId="2" borderId="8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1" fillId="4" borderId="2" xfId="2" applyFont="1" applyFill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7" xfId="1" applyFont="1" applyBorder="1" applyAlignment="1">
      <alignment vertical="center"/>
    </xf>
    <xf numFmtId="0" fontId="9" fillId="2" borderId="13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" fillId="4" borderId="5" xfId="2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12" fillId="7" borderId="17" xfId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center"/>
    </xf>
    <xf numFmtId="0" fontId="8" fillId="8" borderId="1" xfId="1" applyFont="1" applyFill="1" applyBorder="1" applyAlignment="1">
      <alignment vertical="center" wrapText="1"/>
    </xf>
    <xf numFmtId="0" fontId="9" fillId="2" borderId="11" xfId="1" applyFont="1" applyFill="1" applyBorder="1" applyAlignment="1">
      <alignment horizontal="center" vertical="center"/>
    </xf>
    <xf numFmtId="0" fontId="1" fillId="7" borderId="21" xfId="2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23" xfId="1" applyFont="1" applyBorder="1"/>
    <xf numFmtId="0" fontId="0" fillId="0" borderId="0" xfId="1" applyFont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justify" vertical="center" wrapText="1"/>
    </xf>
    <xf numFmtId="0" fontId="18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1" fillId="0" borderId="20" xfId="1" applyFont="1" applyFill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/>
    </xf>
    <xf numFmtId="0" fontId="9" fillId="7" borderId="33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1" fillId="7" borderId="33" xfId="2" applyFont="1" applyFill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vertical="center"/>
    </xf>
    <xf numFmtId="0" fontId="9" fillId="2" borderId="39" xfId="1" applyFont="1" applyFill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9" fillId="7" borderId="41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1" fillId="7" borderId="41" xfId="2" applyFont="1" applyFill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32" xfId="1" applyFont="1" applyBorder="1" applyAlignment="1">
      <alignment vertical="center"/>
    </xf>
    <xf numFmtId="0" fontId="9" fillId="0" borderId="49" xfId="1" applyFont="1" applyBorder="1" applyAlignment="1">
      <alignment horizontal="center" vertical="center"/>
    </xf>
    <xf numFmtId="0" fontId="1" fillId="0" borderId="0" xfId="1" applyFont="1" applyBorder="1"/>
    <xf numFmtId="0" fontId="8" fillId="0" borderId="44" xfId="1" applyFont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3" borderId="47" xfId="1" applyFont="1" applyFill="1" applyBorder="1" applyAlignment="1">
      <alignment horizontal="center" vertical="center"/>
    </xf>
    <xf numFmtId="0" fontId="9" fillId="2" borderId="52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3" borderId="49" xfId="1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11" fillId="0" borderId="55" xfId="1" applyFont="1" applyFill="1" applyBorder="1" applyAlignment="1">
      <alignment vertical="center"/>
    </xf>
    <xf numFmtId="0" fontId="12" fillId="2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horizontal="center" vertical="center"/>
    </xf>
    <xf numFmtId="0" fontId="12" fillId="3" borderId="57" xfId="1" applyFont="1" applyFill="1" applyBorder="1" applyAlignment="1">
      <alignment horizontal="center" vertical="center"/>
    </xf>
    <xf numFmtId="0" fontId="12" fillId="7" borderId="58" xfId="1" applyFont="1" applyFill="1" applyBorder="1" applyAlignment="1">
      <alignment horizontal="center" vertical="center"/>
    </xf>
    <xf numFmtId="0" fontId="8" fillId="0" borderId="59" xfId="1" applyFont="1" applyBorder="1" applyAlignment="1">
      <alignment vertical="center" wrapText="1"/>
    </xf>
    <xf numFmtId="0" fontId="9" fillId="2" borderId="59" xfId="1" applyFont="1" applyFill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9" fillId="3" borderId="59" xfId="1" applyFont="1" applyFill="1" applyBorder="1" applyAlignment="1">
      <alignment horizontal="center" vertical="center"/>
    </xf>
    <xf numFmtId="0" fontId="9" fillId="7" borderId="60" xfId="1" applyFont="1" applyFill="1" applyBorder="1" applyAlignment="1">
      <alignment horizontal="center" vertical="center"/>
    </xf>
    <xf numFmtId="0" fontId="9" fillId="2" borderId="61" xfId="1" applyFont="1" applyFill="1" applyBorder="1" applyAlignment="1">
      <alignment horizontal="center" vertical="center"/>
    </xf>
    <xf numFmtId="0" fontId="1" fillId="7" borderId="60" xfId="2" applyFont="1" applyFill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9" fillId="4" borderId="33" xfId="1" applyFont="1" applyFill="1" applyBorder="1" applyAlignment="1">
      <alignment horizontal="center" vertical="center"/>
    </xf>
    <xf numFmtId="0" fontId="1" fillId="4" borderId="33" xfId="2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40" xfId="1" applyFont="1" applyBorder="1" applyAlignment="1">
      <alignment vertical="center"/>
    </xf>
    <xf numFmtId="0" fontId="9" fillId="2" borderId="66" xfId="1" applyFont="1" applyFill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1" fillId="4" borderId="68" xfId="2" applyFont="1" applyFill="1" applyBorder="1" applyAlignment="1">
      <alignment horizontal="center" vertical="center"/>
    </xf>
    <xf numFmtId="0" fontId="9" fillId="7" borderId="6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0" fontId="8" fillId="0" borderId="47" xfId="1" applyFont="1" applyBorder="1" applyAlignment="1">
      <alignment vertical="center"/>
    </xf>
    <xf numFmtId="0" fontId="9" fillId="4" borderId="51" xfId="1" applyFont="1" applyFill="1" applyBorder="1" applyAlignment="1">
      <alignment horizontal="center" vertical="center"/>
    </xf>
    <xf numFmtId="0" fontId="9" fillId="5" borderId="46" xfId="1" applyFont="1" applyFill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6" borderId="51" xfId="1" applyFont="1" applyFill="1" applyBorder="1" applyAlignment="1">
      <alignment horizontal="center"/>
    </xf>
    <xf numFmtId="0" fontId="9" fillId="4" borderId="69" xfId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0" fontId="1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8" borderId="32" xfId="1" applyFont="1" applyFill="1" applyBorder="1" applyAlignment="1">
      <alignment vertical="center" wrapText="1"/>
    </xf>
    <xf numFmtId="0" fontId="8" fillId="8" borderId="39" xfId="1" applyFont="1" applyFill="1" applyBorder="1" applyAlignment="1">
      <alignment vertical="center" wrapText="1"/>
    </xf>
    <xf numFmtId="0" fontId="6" fillId="0" borderId="53" xfId="1" applyFont="1" applyBorder="1" applyAlignment="1">
      <alignment horizontal="center" vertical="center"/>
    </xf>
    <xf numFmtId="0" fontId="14" fillId="0" borderId="50" xfId="1" applyFont="1" applyFill="1" applyBorder="1" applyAlignment="1">
      <alignment vertical="center"/>
    </xf>
    <xf numFmtId="0" fontId="14" fillId="2" borderId="70" xfId="1" applyFont="1" applyFill="1" applyBorder="1" applyAlignment="1">
      <alignment horizontal="center" vertical="center"/>
    </xf>
    <xf numFmtId="0" fontId="14" fillId="0" borderId="49" xfId="1" applyFont="1" applyFill="1" applyBorder="1" applyAlignment="1">
      <alignment horizontal="center" vertical="center"/>
    </xf>
    <xf numFmtId="0" fontId="14" fillId="3" borderId="50" xfId="1" applyFont="1" applyFill="1" applyBorder="1" applyAlignment="1">
      <alignment horizontal="center" vertical="center"/>
    </xf>
    <xf numFmtId="0" fontId="14" fillId="7" borderId="71" xfId="1" applyFont="1" applyFill="1" applyBorder="1" applyAlignment="1">
      <alignment horizontal="center" vertical="center"/>
    </xf>
    <xf numFmtId="0" fontId="5" fillId="0" borderId="44" xfId="1" applyFont="1" applyBorder="1" applyAlignment="1">
      <alignment horizontal="right"/>
    </xf>
    <xf numFmtId="0" fontId="14" fillId="0" borderId="45" xfId="1" applyFont="1" applyFill="1" applyBorder="1"/>
    <xf numFmtId="0" fontId="12" fillId="9" borderId="72" xfId="1" applyFont="1" applyFill="1" applyBorder="1"/>
    <xf numFmtId="0" fontId="12" fillId="0" borderId="72" xfId="1" applyFont="1" applyBorder="1"/>
    <xf numFmtId="0" fontId="12" fillId="10" borderId="72" xfId="1" applyFont="1" applyFill="1" applyBorder="1"/>
    <xf numFmtId="0" fontId="12" fillId="7" borderId="72" xfId="1" applyFont="1" applyFill="1" applyBorder="1"/>
    <xf numFmtId="0" fontId="9" fillId="9" borderId="52" xfId="1" applyFont="1" applyFill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6" borderId="52" xfId="1" applyFont="1" applyFill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12" fillId="0" borderId="75" xfId="1" applyFont="1" applyBorder="1" applyAlignment="1">
      <alignment horizontal="center"/>
    </xf>
    <xf numFmtId="0" fontId="11" fillId="0" borderId="73" xfId="1" applyFont="1" applyBorder="1" applyAlignment="1">
      <alignment horizontal="center" vertical="center"/>
    </xf>
    <xf numFmtId="0" fontId="12" fillId="0" borderId="77" xfId="1" applyFont="1" applyBorder="1" applyAlignment="1">
      <alignment horizontal="center"/>
    </xf>
    <xf numFmtId="0" fontId="6" fillId="0" borderId="65" xfId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Fill="1" applyBorder="1" applyAlignment="1">
      <alignment horizontal="justify" vertical="center" wrapText="1"/>
    </xf>
    <xf numFmtId="0" fontId="22" fillId="0" borderId="0" xfId="0" applyFont="1"/>
    <xf numFmtId="0" fontId="8" fillId="8" borderId="78" xfId="1" applyFont="1" applyFill="1" applyBorder="1"/>
    <xf numFmtId="0" fontId="8" fillId="0" borderId="79" xfId="1" applyFont="1" applyBorder="1"/>
    <xf numFmtId="0" fontId="8" fillId="8" borderId="80" xfId="1" applyFont="1" applyFill="1" applyBorder="1"/>
    <xf numFmtId="0" fontId="8" fillId="0" borderId="81" xfId="1" applyFont="1" applyBorder="1"/>
    <xf numFmtId="10" fontId="8" fillId="0" borderId="81" xfId="3" applyNumberFormat="1" applyFont="1" applyFill="1" applyBorder="1"/>
    <xf numFmtId="0" fontId="8" fillId="8" borderId="82" xfId="1" applyFont="1" applyFill="1" applyBorder="1" applyAlignment="1">
      <alignment wrapText="1"/>
    </xf>
    <xf numFmtId="10" fontId="8" fillId="0" borderId="83" xfId="1" applyNumberFormat="1" applyFont="1" applyBorder="1"/>
    <xf numFmtId="0" fontId="8" fillId="8" borderId="0" xfId="1" applyFont="1" applyFill="1" applyAlignment="1">
      <alignment wrapText="1"/>
    </xf>
    <xf numFmtId="0" fontId="8" fillId="0" borderId="0" xfId="1" applyFont="1"/>
    <xf numFmtId="0" fontId="8" fillId="0" borderId="85" xfId="1" applyFont="1" applyBorder="1" applyAlignment="1">
      <alignment horizontal="center" vertical="center"/>
    </xf>
    <xf numFmtId="0" fontId="8" fillId="0" borderId="84" xfId="1" applyFont="1" applyBorder="1" applyAlignment="1">
      <alignment horizontal="center" vertical="center"/>
    </xf>
    <xf numFmtId="0" fontId="8" fillId="0" borderId="86" xfId="1" applyFont="1" applyBorder="1" applyAlignment="1">
      <alignment horizontal="center" vertical="center"/>
    </xf>
    <xf numFmtId="0" fontId="8" fillId="0" borderId="87" xfId="1" applyFont="1" applyBorder="1" applyAlignment="1">
      <alignment vertical="center" wrapText="1"/>
    </xf>
    <xf numFmtId="0" fontId="9" fillId="2" borderId="87" xfId="1" applyFont="1" applyFill="1" applyBorder="1" applyAlignment="1">
      <alignment horizontal="center" vertical="center"/>
    </xf>
    <xf numFmtId="0" fontId="9" fillId="0" borderId="87" xfId="1" applyFont="1" applyBorder="1" applyAlignment="1">
      <alignment horizontal="center" vertical="center"/>
    </xf>
    <xf numFmtId="0" fontId="9" fillId="3" borderId="87" xfId="1" applyFont="1" applyFill="1" applyBorder="1" applyAlignment="1">
      <alignment horizontal="center" vertical="center"/>
    </xf>
    <xf numFmtId="0" fontId="9" fillId="7" borderId="88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1" fillId="7" borderId="88" xfId="2" applyFont="1" applyFill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89" xfId="1" applyFont="1" applyBorder="1" applyAlignment="1">
      <alignment vertical="center" wrapText="1"/>
    </xf>
    <xf numFmtId="0" fontId="9" fillId="2" borderId="89" xfId="1" applyFont="1" applyFill="1" applyBorder="1" applyAlignment="1">
      <alignment horizontal="center" vertical="center"/>
    </xf>
    <xf numFmtId="0" fontId="9" fillId="0" borderId="89" xfId="1" applyFont="1" applyBorder="1" applyAlignment="1">
      <alignment horizontal="center" vertical="center"/>
    </xf>
    <xf numFmtId="0" fontId="9" fillId="3" borderId="89" xfId="1" applyFont="1" applyFill="1" applyBorder="1" applyAlignment="1">
      <alignment horizontal="center" vertical="center"/>
    </xf>
    <xf numFmtId="0" fontId="9" fillId="7" borderId="90" xfId="1" applyFont="1" applyFill="1" applyBorder="1" applyAlignment="1">
      <alignment horizontal="center" vertical="center"/>
    </xf>
    <xf numFmtId="0" fontId="9" fillId="2" borderId="91" xfId="1" applyFont="1" applyFill="1" applyBorder="1" applyAlignment="1">
      <alignment horizontal="center" vertical="center"/>
    </xf>
    <xf numFmtId="0" fontId="1" fillId="7" borderId="90" xfId="2" applyFont="1" applyFill="1" applyBorder="1" applyAlignment="1">
      <alignment horizontal="center" vertical="center"/>
    </xf>
    <xf numFmtId="0" fontId="8" fillId="0" borderId="92" xfId="1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22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45" xfId="1" applyFont="1" applyFill="1" applyBorder="1" applyAlignment="1">
      <alignment horizontal="right"/>
    </xf>
    <xf numFmtId="0" fontId="14" fillId="0" borderId="74" xfId="1" applyFont="1" applyFill="1" applyBorder="1" applyAlignment="1">
      <alignment horizontal="right"/>
    </xf>
    <xf numFmtId="0" fontId="14" fillId="0" borderId="75" xfId="1" applyFont="1" applyFill="1" applyBorder="1" applyAlignment="1">
      <alignment horizontal="right"/>
    </xf>
    <xf numFmtId="0" fontId="12" fillId="0" borderId="75" xfId="1" applyFont="1" applyBorder="1" applyAlignment="1">
      <alignment horizontal="center"/>
    </xf>
    <xf numFmtId="0" fontId="16" fillId="0" borderId="3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4">
    <cellStyle name="Excel Built-in Normal" xfId="1"/>
    <cellStyle name="Normalny" xfId="0" builtinId="0"/>
    <cellStyle name="Normalny 2" xfId="2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workbookViewId="0">
      <selection activeCell="W15" sqref="W15"/>
    </sheetView>
  </sheetViews>
  <sheetFormatPr defaultRowHeight="14.4" x14ac:dyDescent="0.3"/>
  <cols>
    <col min="1" max="1" width="3.44140625" customWidth="1"/>
    <col min="2" max="2" width="28.44140625" customWidth="1"/>
    <col min="3" max="3" width="6.33203125" customWidth="1"/>
    <col min="4" max="4" width="5.109375" customWidth="1"/>
    <col min="5" max="5" width="4.6640625" customWidth="1"/>
    <col min="6" max="6" width="4.109375" customWidth="1"/>
    <col min="7" max="18" width="3.6640625" customWidth="1"/>
    <col min="19" max="19" width="8" style="43" customWidth="1"/>
  </cols>
  <sheetData>
    <row r="1" spans="1:19" x14ac:dyDescent="0.3">
      <c r="J1" s="199"/>
      <c r="K1" s="199"/>
      <c r="L1" s="166"/>
      <c r="M1" s="166"/>
      <c r="N1" s="166"/>
      <c r="O1" s="166"/>
      <c r="P1" s="166"/>
      <c r="Q1" s="166"/>
      <c r="R1" s="166"/>
      <c r="S1" s="166" t="s">
        <v>140</v>
      </c>
    </row>
    <row r="2" spans="1:19" x14ac:dyDescent="0.3">
      <c r="A2" s="167" t="s">
        <v>127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19" x14ac:dyDescent="0.3">
      <c r="A3" s="167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1:19" x14ac:dyDescent="0.3">
      <c r="A4" s="169" t="s">
        <v>141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  <row r="5" spans="1:19" ht="7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6"/>
    </row>
    <row r="6" spans="1:19" x14ac:dyDescent="0.3">
      <c r="A6" s="170" t="s">
        <v>1</v>
      </c>
      <c r="B6" s="170" t="s">
        <v>2</v>
      </c>
      <c r="C6" s="172" t="s">
        <v>3</v>
      </c>
      <c r="D6" s="172"/>
      <c r="E6" s="172"/>
      <c r="F6" s="172"/>
      <c r="G6" s="173" t="s">
        <v>4</v>
      </c>
      <c r="H6" s="173"/>
      <c r="I6" s="173"/>
      <c r="J6" s="173" t="s">
        <v>5</v>
      </c>
      <c r="K6" s="173"/>
      <c r="L6" s="173"/>
      <c r="M6" s="173" t="s">
        <v>6</v>
      </c>
      <c r="N6" s="173"/>
      <c r="O6" s="173"/>
      <c r="P6" s="173" t="s">
        <v>7</v>
      </c>
      <c r="Q6" s="173"/>
      <c r="R6" s="173"/>
      <c r="S6" s="174" t="s">
        <v>8</v>
      </c>
    </row>
    <row r="7" spans="1:19" ht="15" thickBot="1" x14ac:dyDescent="0.35">
      <c r="A7" s="170"/>
      <c r="B7" s="170"/>
      <c r="C7" s="175" t="s">
        <v>9</v>
      </c>
      <c r="D7" s="175"/>
      <c r="E7" s="175"/>
      <c r="F7" s="175"/>
      <c r="G7" s="176">
        <v>15</v>
      </c>
      <c r="H7" s="176"/>
      <c r="I7" s="176"/>
      <c r="J7" s="176">
        <v>15</v>
      </c>
      <c r="K7" s="176"/>
      <c r="L7" s="176"/>
      <c r="M7" s="176">
        <v>15</v>
      </c>
      <c r="N7" s="176"/>
      <c r="O7" s="176"/>
      <c r="P7" s="176">
        <v>15</v>
      </c>
      <c r="Q7" s="176"/>
      <c r="R7" s="176"/>
      <c r="S7" s="174"/>
    </row>
    <row r="8" spans="1:19" ht="15" thickBot="1" x14ac:dyDescent="0.35">
      <c r="A8" s="170"/>
      <c r="B8" s="171"/>
      <c r="C8" s="2" t="s">
        <v>10</v>
      </c>
      <c r="D8" s="3" t="s">
        <v>11</v>
      </c>
      <c r="E8" s="4" t="s">
        <v>12</v>
      </c>
      <c r="F8" s="5" t="s">
        <v>13</v>
      </c>
      <c r="G8" s="6" t="s">
        <v>14</v>
      </c>
      <c r="H8" s="3" t="s">
        <v>11</v>
      </c>
      <c r="I8" s="5" t="s">
        <v>13</v>
      </c>
      <c r="J8" s="6" t="s">
        <v>14</v>
      </c>
      <c r="K8" s="3" t="s">
        <v>11</v>
      </c>
      <c r="L8" s="5" t="s">
        <v>13</v>
      </c>
      <c r="M8" s="6" t="s">
        <v>14</v>
      </c>
      <c r="N8" s="3" t="s">
        <v>11</v>
      </c>
      <c r="O8" s="5" t="s">
        <v>13</v>
      </c>
      <c r="P8" s="6" t="s">
        <v>14</v>
      </c>
      <c r="Q8" s="3" t="s">
        <v>11</v>
      </c>
      <c r="R8" s="5" t="s">
        <v>13</v>
      </c>
      <c r="S8" s="174"/>
    </row>
    <row r="9" spans="1:19" ht="15" thickBot="1" x14ac:dyDescent="0.35">
      <c r="A9" s="179" t="s">
        <v>15</v>
      </c>
      <c r="B9" s="180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</row>
    <row r="10" spans="1:19" ht="15" thickBot="1" x14ac:dyDescent="0.35">
      <c r="A10" s="68" t="s">
        <v>16</v>
      </c>
      <c r="B10" s="101" t="s">
        <v>17</v>
      </c>
      <c r="C10" s="69">
        <f>SUM(G10+J10+M10+P10)</f>
        <v>0</v>
      </c>
      <c r="D10" s="70">
        <f>SUM(H10+K10+N10+Q10)</f>
        <v>90</v>
      </c>
      <c r="E10" s="71">
        <f>SUM(C10:D10)</f>
        <v>90</v>
      </c>
      <c r="F10" s="102">
        <f>I10+L10+O10+R10</f>
        <v>6</v>
      </c>
      <c r="G10" s="103">
        <v>0</v>
      </c>
      <c r="H10" s="104">
        <v>30</v>
      </c>
      <c r="I10" s="105">
        <v>2</v>
      </c>
      <c r="J10" s="72">
        <v>0</v>
      </c>
      <c r="K10" s="70">
        <v>30</v>
      </c>
      <c r="L10" s="102">
        <v>2</v>
      </c>
      <c r="M10" s="103">
        <v>0</v>
      </c>
      <c r="N10" s="104">
        <v>30</v>
      </c>
      <c r="O10" s="105">
        <v>2</v>
      </c>
      <c r="P10" s="72"/>
      <c r="Q10" s="70"/>
      <c r="R10" s="106"/>
      <c r="S10" s="107" t="s">
        <v>108</v>
      </c>
    </row>
    <row r="11" spans="1:19" ht="15" thickBot="1" x14ac:dyDescent="0.35">
      <c r="A11" s="44"/>
      <c r="B11" s="45" t="s">
        <v>18</v>
      </c>
      <c r="C11" s="26">
        <f>SUM(C10:C10)</f>
        <v>0</v>
      </c>
      <c r="D11" s="27">
        <f>SUM(D10:D10)</f>
        <v>90</v>
      </c>
      <c r="E11" s="28">
        <f>SUM(E10:E10)</f>
        <v>90</v>
      </c>
      <c r="F11" s="100">
        <f>SUM(F10:F10)</f>
        <v>6</v>
      </c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42"/>
    </row>
    <row r="12" spans="1:19" ht="15.6" thickTop="1" thickBot="1" x14ac:dyDescent="0.35">
      <c r="A12" s="181" t="s">
        <v>19</v>
      </c>
      <c r="B12" s="18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42"/>
    </row>
    <row r="13" spans="1:19" x14ac:dyDescent="0.3">
      <c r="A13" s="46" t="s">
        <v>20</v>
      </c>
      <c r="B13" s="65" t="s">
        <v>21</v>
      </c>
      <c r="C13" s="73">
        <f t="shared" ref="C13:C23" si="0">SUM(G13,J13,M13,P13)</f>
        <v>30</v>
      </c>
      <c r="D13" s="48">
        <f t="shared" ref="D13:D23" si="1">SUM(H13+K13+N13+Q13)</f>
        <v>30</v>
      </c>
      <c r="E13" s="74">
        <f>SUM(C13:D13)</f>
        <v>60</v>
      </c>
      <c r="F13" s="90">
        <f t="shared" ref="F13:F23" si="2">I13+L13+O13+R13</f>
        <v>5</v>
      </c>
      <c r="G13" s="51"/>
      <c r="H13" s="48"/>
      <c r="I13" s="91"/>
      <c r="J13" s="51">
        <v>15</v>
      </c>
      <c r="K13" s="48">
        <v>0</v>
      </c>
      <c r="L13" s="52">
        <v>1</v>
      </c>
      <c r="M13" s="51">
        <v>15</v>
      </c>
      <c r="N13" s="48">
        <v>30</v>
      </c>
      <c r="O13" s="91">
        <v>4</v>
      </c>
      <c r="P13" s="51"/>
      <c r="Q13" s="48"/>
      <c r="R13" s="50"/>
      <c r="S13" s="53" t="s">
        <v>109</v>
      </c>
    </row>
    <row r="14" spans="1:19" x14ac:dyDescent="0.3">
      <c r="A14" s="148" t="s">
        <v>22</v>
      </c>
      <c r="B14" s="7" t="s">
        <v>23</v>
      </c>
      <c r="C14" s="15">
        <f t="shared" si="0"/>
        <v>15</v>
      </c>
      <c r="D14" s="9">
        <f t="shared" si="1"/>
        <v>0</v>
      </c>
      <c r="E14" s="16">
        <f t="shared" ref="E14:E23" si="3">SUM(C14:D14)</f>
        <v>15</v>
      </c>
      <c r="F14" s="11">
        <f t="shared" si="2"/>
        <v>1</v>
      </c>
      <c r="G14" s="12"/>
      <c r="H14" s="9"/>
      <c r="I14" s="17"/>
      <c r="J14" s="12">
        <v>15</v>
      </c>
      <c r="K14" s="9">
        <v>0</v>
      </c>
      <c r="L14" s="17">
        <v>1</v>
      </c>
      <c r="M14" s="12"/>
      <c r="N14" s="9"/>
      <c r="O14" s="17"/>
      <c r="P14" s="12"/>
      <c r="Q14" s="9"/>
      <c r="R14" s="19"/>
      <c r="S14" s="92" t="s">
        <v>110</v>
      </c>
    </row>
    <row r="15" spans="1:19" x14ac:dyDescent="0.3">
      <c r="A15" s="147" t="s">
        <v>24</v>
      </c>
      <c r="B15" s="7" t="s">
        <v>139</v>
      </c>
      <c r="C15" s="15">
        <f t="shared" si="0"/>
        <v>30</v>
      </c>
      <c r="D15" s="9">
        <f t="shared" si="1"/>
        <v>0</v>
      </c>
      <c r="E15" s="16">
        <f t="shared" si="3"/>
        <v>30</v>
      </c>
      <c r="F15" s="11">
        <f t="shared" si="2"/>
        <v>2</v>
      </c>
      <c r="G15" s="12"/>
      <c r="H15" s="9"/>
      <c r="I15" s="17"/>
      <c r="J15" s="12">
        <v>30</v>
      </c>
      <c r="K15" s="9"/>
      <c r="L15" s="17">
        <v>2</v>
      </c>
      <c r="M15" s="12"/>
      <c r="N15" s="9"/>
      <c r="O15" s="17"/>
      <c r="P15" s="12"/>
      <c r="Q15" s="9"/>
      <c r="R15" s="19"/>
      <c r="S15" s="92" t="s">
        <v>110</v>
      </c>
    </row>
    <row r="16" spans="1:19" x14ac:dyDescent="0.3">
      <c r="A16" s="149" t="s">
        <v>26</v>
      </c>
      <c r="B16" s="7" t="s">
        <v>25</v>
      </c>
      <c r="C16" s="15">
        <f t="shared" si="0"/>
        <v>15</v>
      </c>
      <c r="D16" s="9">
        <f t="shared" si="1"/>
        <v>40</v>
      </c>
      <c r="E16" s="16">
        <f t="shared" si="3"/>
        <v>55</v>
      </c>
      <c r="F16" s="11">
        <f t="shared" si="2"/>
        <v>4</v>
      </c>
      <c r="G16" s="12"/>
      <c r="H16" s="9"/>
      <c r="I16" s="17"/>
      <c r="J16" s="12">
        <v>15</v>
      </c>
      <c r="K16" s="9">
        <v>40</v>
      </c>
      <c r="L16" s="17">
        <v>4</v>
      </c>
      <c r="M16" s="12"/>
      <c r="N16" s="9"/>
      <c r="O16" s="17"/>
      <c r="P16" s="12"/>
      <c r="Q16" s="9"/>
      <c r="R16" s="19"/>
      <c r="S16" s="55" t="s">
        <v>111</v>
      </c>
    </row>
    <row r="17" spans="1:19" ht="22.5" customHeight="1" x14ac:dyDescent="0.3">
      <c r="A17" s="88" t="s">
        <v>28</v>
      </c>
      <c r="B17" s="20" t="s">
        <v>27</v>
      </c>
      <c r="C17" s="15">
        <f t="shared" si="0"/>
        <v>15</v>
      </c>
      <c r="D17" s="9">
        <f t="shared" si="1"/>
        <v>30</v>
      </c>
      <c r="E17" s="16">
        <f t="shared" si="3"/>
        <v>45</v>
      </c>
      <c r="F17" s="11">
        <f t="shared" si="2"/>
        <v>5</v>
      </c>
      <c r="G17" s="12">
        <v>15</v>
      </c>
      <c r="H17" s="9">
        <v>30</v>
      </c>
      <c r="I17" s="17">
        <v>5</v>
      </c>
      <c r="J17" s="12"/>
      <c r="K17" s="9"/>
      <c r="L17" s="17"/>
      <c r="M17" s="12"/>
      <c r="N17" s="9"/>
      <c r="O17" s="17"/>
      <c r="P17" s="12"/>
      <c r="Q17" s="9"/>
      <c r="R17" s="19"/>
      <c r="S17" s="55" t="s">
        <v>112</v>
      </c>
    </row>
    <row r="18" spans="1:19" x14ac:dyDescent="0.3">
      <c r="A18" s="149" t="s">
        <v>30</v>
      </c>
      <c r="B18" s="7" t="s">
        <v>29</v>
      </c>
      <c r="C18" s="15">
        <f t="shared" si="0"/>
        <v>15</v>
      </c>
      <c r="D18" s="9">
        <f t="shared" si="1"/>
        <v>15</v>
      </c>
      <c r="E18" s="16">
        <f t="shared" si="3"/>
        <v>30</v>
      </c>
      <c r="F18" s="11">
        <f t="shared" si="2"/>
        <v>3</v>
      </c>
      <c r="G18" s="12"/>
      <c r="H18" s="9"/>
      <c r="I18" s="17"/>
      <c r="J18" s="12">
        <v>15</v>
      </c>
      <c r="K18" s="9">
        <v>15</v>
      </c>
      <c r="L18" s="17">
        <v>3</v>
      </c>
      <c r="M18" s="12"/>
      <c r="N18" s="9"/>
      <c r="O18" s="17"/>
      <c r="P18" s="12"/>
      <c r="Q18" s="9"/>
      <c r="R18" s="19"/>
      <c r="S18" s="55" t="s">
        <v>111</v>
      </c>
    </row>
    <row r="19" spans="1:19" x14ac:dyDescent="0.3">
      <c r="A19" s="88" t="s">
        <v>32</v>
      </c>
      <c r="B19" s="7" t="s">
        <v>31</v>
      </c>
      <c r="C19" s="15">
        <f t="shared" si="0"/>
        <v>15</v>
      </c>
      <c r="D19" s="9">
        <f t="shared" si="1"/>
        <v>15</v>
      </c>
      <c r="E19" s="16">
        <f t="shared" si="3"/>
        <v>30</v>
      </c>
      <c r="F19" s="11">
        <f t="shared" si="2"/>
        <v>3</v>
      </c>
      <c r="G19" s="12">
        <v>15</v>
      </c>
      <c r="H19" s="9">
        <v>15</v>
      </c>
      <c r="I19" s="17">
        <v>3</v>
      </c>
      <c r="J19" s="12"/>
      <c r="K19" s="9"/>
      <c r="L19" s="17"/>
      <c r="M19" s="12"/>
      <c r="N19" s="9"/>
      <c r="O19" s="17"/>
      <c r="P19" s="12"/>
      <c r="Q19" s="9"/>
      <c r="R19" s="19"/>
      <c r="S19" s="55" t="s">
        <v>113</v>
      </c>
    </row>
    <row r="20" spans="1:19" ht="24.75" customHeight="1" x14ac:dyDescent="0.3">
      <c r="A20" s="148" t="s">
        <v>34</v>
      </c>
      <c r="B20" s="20" t="s">
        <v>33</v>
      </c>
      <c r="C20" s="15">
        <f t="shared" si="0"/>
        <v>15</v>
      </c>
      <c r="D20" s="9">
        <f t="shared" si="1"/>
        <v>15</v>
      </c>
      <c r="E20" s="16">
        <f t="shared" si="3"/>
        <v>30</v>
      </c>
      <c r="F20" s="11">
        <f t="shared" si="2"/>
        <v>3</v>
      </c>
      <c r="G20" s="12"/>
      <c r="H20" s="9"/>
      <c r="I20" s="17"/>
      <c r="J20" s="12"/>
      <c r="K20" s="9"/>
      <c r="L20" s="17"/>
      <c r="M20" s="12">
        <v>15</v>
      </c>
      <c r="N20" s="9">
        <v>15</v>
      </c>
      <c r="O20" s="17">
        <v>3</v>
      </c>
      <c r="P20" s="12"/>
      <c r="Q20" s="9"/>
      <c r="R20" s="19"/>
      <c r="S20" s="55" t="s">
        <v>114</v>
      </c>
    </row>
    <row r="21" spans="1:19" x14ac:dyDescent="0.3">
      <c r="A21" s="147" t="s">
        <v>36</v>
      </c>
      <c r="B21" s="7" t="s">
        <v>35</v>
      </c>
      <c r="C21" s="15">
        <f t="shared" si="0"/>
        <v>15</v>
      </c>
      <c r="D21" s="9">
        <f t="shared" si="1"/>
        <v>15</v>
      </c>
      <c r="E21" s="16">
        <f t="shared" si="3"/>
        <v>30</v>
      </c>
      <c r="F21" s="11">
        <f t="shared" si="2"/>
        <v>3</v>
      </c>
      <c r="G21" s="12"/>
      <c r="H21" s="9"/>
      <c r="I21" s="17"/>
      <c r="J21" s="12">
        <v>15</v>
      </c>
      <c r="K21" s="9">
        <v>15</v>
      </c>
      <c r="L21" s="17">
        <v>3</v>
      </c>
      <c r="M21" s="12"/>
      <c r="N21" s="9"/>
      <c r="O21" s="17"/>
      <c r="P21" s="12"/>
      <c r="Q21" s="9"/>
      <c r="R21" s="19"/>
      <c r="S21" s="55" t="s">
        <v>111</v>
      </c>
    </row>
    <row r="22" spans="1:19" x14ac:dyDescent="0.3">
      <c r="A22" s="149" t="s">
        <v>38</v>
      </c>
      <c r="B22" s="21" t="s">
        <v>37</v>
      </c>
      <c r="C22" s="15">
        <f t="shared" si="0"/>
        <v>15</v>
      </c>
      <c r="D22" s="9">
        <f t="shared" si="1"/>
        <v>0</v>
      </c>
      <c r="E22" s="16">
        <f t="shared" si="3"/>
        <v>15</v>
      </c>
      <c r="F22" s="11">
        <f t="shared" si="2"/>
        <v>1</v>
      </c>
      <c r="G22" s="22"/>
      <c r="H22" s="23"/>
      <c r="I22" s="24"/>
      <c r="J22" s="22"/>
      <c r="K22" s="23"/>
      <c r="L22" s="24"/>
      <c r="M22" s="22"/>
      <c r="N22" s="23"/>
      <c r="O22" s="24"/>
      <c r="P22" s="22">
        <v>15</v>
      </c>
      <c r="Q22" s="23">
        <v>0</v>
      </c>
      <c r="R22" s="25">
        <v>1</v>
      </c>
      <c r="S22" s="55" t="s">
        <v>115</v>
      </c>
    </row>
    <row r="23" spans="1:19" ht="15" thickBot="1" x14ac:dyDescent="0.35">
      <c r="A23" s="88" t="s">
        <v>42</v>
      </c>
      <c r="B23" s="93" t="s">
        <v>39</v>
      </c>
      <c r="C23" s="15">
        <f t="shared" si="0"/>
        <v>15</v>
      </c>
      <c r="D23" s="59">
        <f t="shared" si="1"/>
        <v>0</v>
      </c>
      <c r="E23" s="60">
        <f t="shared" si="3"/>
        <v>15</v>
      </c>
      <c r="F23" s="11">
        <f t="shared" si="2"/>
        <v>1</v>
      </c>
      <c r="G23" s="94"/>
      <c r="H23" s="95"/>
      <c r="I23" s="96"/>
      <c r="J23" s="94">
        <v>15</v>
      </c>
      <c r="K23" s="95"/>
      <c r="L23" s="96">
        <v>1</v>
      </c>
      <c r="M23" s="94"/>
      <c r="N23" s="95"/>
      <c r="O23" s="96"/>
      <c r="P23" s="94"/>
      <c r="Q23" s="95"/>
      <c r="R23" s="97"/>
      <c r="S23" s="64" t="s">
        <v>110</v>
      </c>
    </row>
    <row r="24" spans="1:19" ht="15" thickBot="1" x14ac:dyDescent="0.35">
      <c r="A24" s="44"/>
      <c r="B24" s="45" t="s">
        <v>40</v>
      </c>
      <c r="C24" s="26">
        <f>SUM(C13:C23)</f>
        <v>195</v>
      </c>
      <c r="D24" s="27">
        <f>SUM(D13:D23)</f>
        <v>160</v>
      </c>
      <c r="E24" s="28">
        <f>SUM(E13:E23)</f>
        <v>355</v>
      </c>
      <c r="F24" s="29">
        <f>SUM(F13:F23)</f>
        <v>31</v>
      </c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42"/>
    </row>
    <row r="25" spans="1:19" ht="15.6" thickTop="1" thickBot="1" x14ac:dyDescent="0.35">
      <c r="A25" s="183" t="s">
        <v>41</v>
      </c>
      <c r="B25" s="18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42"/>
    </row>
    <row r="26" spans="1:19" x14ac:dyDescent="0.3">
      <c r="A26" s="46">
        <v>13</v>
      </c>
      <c r="B26" s="65" t="s">
        <v>43</v>
      </c>
      <c r="C26" s="47">
        <f t="shared" ref="C26:C42" si="4">SUM(G26,J26,M26,P26)</f>
        <v>0</v>
      </c>
      <c r="D26" s="48">
        <f t="shared" ref="D26:D42" si="5">SUM(H26+K26+N26+Q26)</f>
        <v>30</v>
      </c>
      <c r="E26" s="49">
        <f t="shared" ref="E26:E42" si="6">SUM(C26:D26)</f>
        <v>30</v>
      </c>
      <c r="F26" s="50">
        <f t="shared" ref="F26:F42" si="7">I26+L26+O26+R26</f>
        <v>4</v>
      </c>
      <c r="G26" s="51"/>
      <c r="H26" s="48">
        <v>30</v>
      </c>
      <c r="I26" s="52">
        <v>4</v>
      </c>
      <c r="J26" s="51"/>
      <c r="K26" s="48"/>
      <c r="L26" s="52"/>
      <c r="M26" s="51"/>
      <c r="N26" s="48"/>
      <c r="O26" s="52"/>
      <c r="P26" s="51"/>
      <c r="Q26" s="66"/>
      <c r="R26" s="52"/>
      <c r="S26" s="53" t="s">
        <v>113</v>
      </c>
    </row>
    <row r="27" spans="1:19" x14ac:dyDescent="0.3">
      <c r="A27" s="149">
        <v>14</v>
      </c>
      <c r="B27" s="7" t="s">
        <v>44</v>
      </c>
      <c r="C27" s="8">
        <f t="shared" si="4"/>
        <v>15</v>
      </c>
      <c r="D27" s="9">
        <f t="shared" si="5"/>
        <v>15</v>
      </c>
      <c r="E27" s="10">
        <f t="shared" si="6"/>
        <v>30</v>
      </c>
      <c r="F27" s="19">
        <f t="shared" si="7"/>
        <v>3</v>
      </c>
      <c r="G27" s="12"/>
      <c r="H27" s="9"/>
      <c r="I27" s="18"/>
      <c r="J27" s="12"/>
      <c r="K27" s="9"/>
      <c r="L27" s="18"/>
      <c r="M27" s="12">
        <v>15</v>
      </c>
      <c r="N27" s="9">
        <v>15</v>
      </c>
      <c r="O27" s="18">
        <v>3</v>
      </c>
      <c r="P27" s="32"/>
      <c r="Q27" s="35"/>
      <c r="R27" s="33"/>
      <c r="S27" s="55" t="s">
        <v>114</v>
      </c>
    </row>
    <row r="28" spans="1:19" x14ac:dyDescent="0.3">
      <c r="A28" s="88">
        <v>15</v>
      </c>
      <c r="B28" s="7" t="s">
        <v>45</v>
      </c>
      <c r="C28" s="8">
        <f t="shared" si="4"/>
        <v>15</v>
      </c>
      <c r="D28" s="9">
        <f t="shared" si="5"/>
        <v>30</v>
      </c>
      <c r="E28" s="10">
        <f t="shared" si="6"/>
        <v>45</v>
      </c>
      <c r="F28" s="19">
        <f t="shared" si="7"/>
        <v>5</v>
      </c>
      <c r="G28" s="12"/>
      <c r="H28" s="9"/>
      <c r="I28" s="18"/>
      <c r="J28" s="12"/>
      <c r="K28" s="9"/>
      <c r="L28" s="18"/>
      <c r="M28" s="12"/>
      <c r="N28" s="67"/>
      <c r="O28" s="18"/>
      <c r="P28" s="12">
        <v>15</v>
      </c>
      <c r="Q28" s="34">
        <v>30</v>
      </c>
      <c r="R28" s="18">
        <v>5</v>
      </c>
      <c r="S28" s="55" t="s">
        <v>116</v>
      </c>
    </row>
    <row r="29" spans="1:19" x14ac:dyDescent="0.3">
      <c r="A29" s="148">
        <v>16</v>
      </c>
      <c r="B29" s="7" t="s">
        <v>46</v>
      </c>
      <c r="C29" s="8">
        <f t="shared" si="4"/>
        <v>60</v>
      </c>
      <c r="D29" s="9">
        <f t="shared" si="5"/>
        <v>90</v>
      </c>
      <c r="E29" s="10">
        <f t="shared" si="6"/>
        <v>150</v>
      </c>
      <c r="F29" s="19">
        <f t="shared" si="7"/>
        <v>15</v>
      </c>
      <c r="G29" s="12"/>
      <c r="H29" s="9"/>
      <c r="I29" s="18"/>
      <c r="J29" s="12">
        <v>15</v>
      </c>
      <c r="K29" s="9">
        <v>15</v>
      </c>
      <c r="L29" s="18">
        <v>2</v>
      </c>
      <c r="M29" s="12">
        <v>30</v>
      </c>
      <c r="N29" s="9">
        <v>30</v>
      </c>
      <c r="O29" s="18">
        <v>3</v>
      </c>
      <c r="P29" s="12">
        <v>15</v>
      </c>
      <c r="Q29" s="9">
        <v>45</v>
      </c>
      <c r="R29" s="18">
        <v>10</v>
      </c>
      <c r="S29" s="55" t="s">
        <v>117</v>
      </c>
    </row>
    <row r="30" spans="1:19" x14ac:dyDescent="0.3">
      <c r="A30" s="147">
        <v>17</v>
      </c>
      <c r="B30" s="7" t="s">
        <v>47</v>
      </c>
      <c r="C30" s="8">
        <f t="shared" si="4"/>
        <v>15</v>
      </c>
      <c r="D30" s="9">
        <f t="shared" si="5"/>
        <v>15</v>
      </c>
      <c r="E30" s="10">
        <f t="shared" si="6"/>
        <v>30</v>
      </c>
      <c r="F30" s="19">
        <f t="shared" si="7"/>
        <v>3</v>
      </c>
      <c r="G30" s="12">
        <v>15</v>
      </c>
      <c r="H30" s="9">
        <v>15</v>
      </c>
      <c r="I30" s="18">
        <v>3</v>
      </c>
      <c r="J30" s="12"/>
      <c r="K30" s="9"/>
      <c r="L30" s="18"/>
      <c r="M30" s="12"/>
      <c r="N30" s="9"/>
      <c r="O30" s="18"/>
      <c r="P30" s="12"/>
      <c r="Q30" s="9"/>
      <c r="R30" s="18"/>
      <c r="S30" s="55" t="s">
        <v>112</v>
      </c>
    </row>
    <row r="31" spans="1:19" x14ac:dyDescent="0.3">
      <c r="A31" s="148">
        <v>18</v>
      </c>
      <c r="B31" s="7" t="s">
        <v>136</v>
      </c>
      <c r="C31" s="8">
        <f t="shared" si="4"/>
        <v>15</v>
      </c>
      <c r="D31" s="9">
        <f t="shared" si="5"/>
        <v>15</v>
      </c>
      <c r="E31" s="10">
        <f t="shared" si="6"/>
        <v>30</v>
      </c>
      <c r="F31" s="19">
        <f t="shared" si="7"/>
        <v>4</v>
      </c>
      <c r="G31" s="12">
        <v>15</v>
      </c>
      <c r="H31" s="9">
        <v>15</v>
      </c>
      <c r="I31" s="18">
        <v>4</v>
      </c>
      <c r="J31" s="12"/>
      <c r="K31" s="9"/>
      <c r="L31" s="18"/>
      <c r="M31" s="12"/>
      <c r="N31" s="9"/>
      <c r="O31" s="18"/>
      <c r="P31" s="12"/>
      <c r="Q31" s="9"/>
      <c r="R31" s="18"/>
      <c r="S31" s="55" t="s">
        <v>112</v>
      </c>
    </row>
    <row r="32" spans="1:19" x14ac:dyDescent="0.3">
      <c r="A32" s="147">
        <v>19</v>
      </c>
      <c r="B32" s="7" t="s">
        <v>48</v>
      </c>
      <c r="C32" s="8">
        <f t="shared" si="4"/>
        <v>15</v>
      </c>
      <c r="D32" s="9">
        <f t="shared" si="5"/>
        <v>15</v>
      </c>
      <c r="E32" s="10">
        <f t="shared" si="6"/>
        <v>30</v>
      </c>
      <c r="F32" s="19">
        <f t="shared" si="7"/>
        <v>2</v>
      </c>
      <c r="G32" s="12"/>
      <c r="H32" s="9"/>
      <c r="I32" s="18"/>
      <c r="J32" s="12"/>
      <c r="K32" s="9"/>
      <c r="L32" s="18"/>
      <c r="M32" s="12">
        <v>15</v>
      </c>
      <c r="N32" s="9">
        <v>15</v>
      </c>
      <c r="O32" s="18">
        <v>2</v>
      </c>
      <c r="P32" s="12"/>
      <c r="Q32" s="9"/>
      <c r="R32" s="18"/>
      <c r="S32" s="55" t="s">
        <v>114</v>
      </c>
    </row>
    <row r="33" spans="1:19" x14ac:dyDescent="0.3">
      <c r="A33" s="148">
        <v>20</v>
      </c>
      <c r="B33" s="158" t="s">
        <v>49</v>
      </c>
      <c r="C33" s="159">
        <f t="shared" si="4"/>
        <v>15</v>
      </c>
      <c r="D33" s="160">
        <f t="shared" si="5"/>
        <v>30</v>
      </c>
      <c r="E33" s="161">
        <f t="shared" si="6"/>
        <v>45</v>
      </c>
      <c r="F33" s="162">
        <f t="shared" si="7"/>
        <v>3</v>
      </c>
      <c r="G33" s="163"/>
      <c r="H33" s="160"/>
      <c r="I33" s="164"/>
      <c r="J33" s="163">
        <v>15</v>
      </c>
      <c r="K33" s="160">
        <v>30</v>
      </c>
      <c r="L33" s="164">
        <v>3</v>
      </c>
      <c r="M33" s="163"/>
      <c r="N33" s="160"/>
      <c r="O33" s="164"/>
      <c r="P33" s="163"/>
      <c r="Q33" s="160"/>
      <c r="R33" s="164"/>
      <c r="S33" s="165" t="s">
        <v>111</v>
      </c>
    </row>
    <row r="34" spans="1:19" ht="20.399999999999999" x14ac:dyDescent="0.3">
      <c r="A34" s="147">
        <v>21</v>
      </c>
      <c r="B34" s="150" t="s">
        <v>50</v>
      </c>
      <c r="C34" s="151">
        <f t="shared" si="4"/>
        <v>15</v>
      </c>
      <c r="D34" s="152">
        <f t="shared" si="5"/>
        <v>0</v>
      </c>
      <c r="E34" s="153">
        <f t="shared" si="6"/>
        <v>15</v>
      </c>
      <c r="F34" s="154">
        <f t="shared" si="7"/>
        <v>1</v>
      </c>
      <c r="G34" s="155"/>
      <c r="H34" s="152"/>
      <c r="I34" s="156"/>
      <c r="J34" s="155">
        <v>15</v>
      </c>
      <c r="K34" s="152">
        <v>0</v>
      </c>
      <c r="L34" s="156">
        <v>1</v>
      </c>
      <c r="M34" s="155"/>
      <c r="N34" s="152"/>
      <c r="O34" s="156"/>
      <c r="P34" s="155"/>
      <c r="Q34" s="152"/>
      <c r="R34" s="156"/>
      <c r="S34" s="157" t="s">
        <v>110</v>
      </c>
    </row>
    <row r="35" spans="1:19" ht="20.399999999999999" x14ac:dyDescent="0.3">
      <c r="A35" s="149">
        <v>22</v>
      </c>
      <c r="B35" s="81" t="s">
        <v>51</v>
      </c>
      <c r="C35" s="82">
        <f t="shared" si="4"/>
        <v>15</v>
      </c>
      <c r="D35" s="83">
        <f t="shared" si="5"/>
        <v>0</v>
      </c>
      <c r="E35" s="84">
        <f t="shared" si="6"/>
        <v>15</v>
      </c>
      <c r="F35" s="85">
        <f t="shared" si="7"/>
        <v>2</v>
      </c>
      <c r="G35" s="86"/>
      <c r="H35" s="83"/>
      <c r="I35" s="87"/>
      <c r="J35" s="86"/>
      <c r="K35" s="83"/>
      <c r="L35" s="87"/>
      <c r="M35" s="86"/>
      <c r="N35" s="83"/>
      <c r="O35" s="87"/>
      <c r="P35" s="86">
        <v>15</v>
      </c>
      <c r="Q35" s="83">
        <v>0</v>
      </c>
      <c r="R35" s="87">
        <v>2</v>
      </c>
      <c r="S35" s="89" t="s">
        <v>115</v>
      </c>
    </row>
    <row r="36" spans="1:19" x14ac:dyDescent="0.3">
      <c r="A36" s="88">
        <v>23</v>
      </c>
      <c r="B36" s="20" t="s">
        <v>52</v>
      </c>
      <c r="C36" s="8">
        <f t="shared" si="4"/>
        <v>30</v>
      </c>
      <c r="D36" s="9">
        <f t="shared" si="5"/>
        <v>0</v>
      </c>
      <c r="E36" s="10">
        <f t="shared" si="6"/>
        <v>30</v>
      </c>
      <c r="F36" s="19">
        <f t="shared" si="7"/>
        <v>2</v>
      </c>
      <c r="G36" s="12"/>
      <c r="H36" s="9"/>
      <c r="I36" s="18"/>
      <c r="J36" s="12"/>
      <c r="K36" s="9"/>
      <c r="L36" s="18"/>
      <c r="M36" s="12">
        <v>30</v>
      </c>
      <c r="N36" s="9">
        <v>0</v>
      </c>
      <c r="O36" s="18">
        <v>2</v>
      </c>
      <c r="P36" s="12"/>
      <c r="Q36" s="9"/>
      <c r="R36" s="18"/>
      <c r="S36" s="55" t="s">
        <v>114</v>
      </c>
    </row>
    <row r="37" spans="1:19" x14ac:dyDescent="0.3">
      <c r="A37" s="149">
        <v>24</v>
      </c>
      <c r="B37" s="20" t="s">
        <v>53</v>
      </c>
      <c r="C37" s="8">
        <f t="shared" si="4"/>
        <v>0</v>
      </c>
      <c r="D37" s="9">
        <f t="shared" si="5"/>
        <v>15</v>
      </c>
      <c r="E37" s="10">
        <f t="shared" si="6"/>
        <v>15</v>
      </c>
      <c r="F37" s="19">
        <f t="shared" si="7"/>
        <v>1</v>
      </c>
      <c r="G37" s="12"/>
      <c r="H37" s="9"/>
      <c r="I37" s="18"/>
      <c r="J37" s="12"/>
      <c r="K37" s="9"/>
      <c r="L37" s="18"/>
      <c r="M37" s="12">
        <v>0</v>
      </c>
      <c r="N37" s="9">
        <v>15</v>
      </c>
      <c r="O37" s="18">
        <v>1</v>
      </c>
      <c r="P37" s="12"/>
      <c r="Q37" s="9"/>
      <c r="R37" s="18"/>
      <c r="S37" s="55" t="s">
        <v>114</v>
      </c>
    </row>
    <row r="38" spans="1:19" x14ac:dyDescent="0.3">
      <c r="A38" s="88">
        <v>25</v>
      </c>
      <c r="B38" s="20" t="s">
        <v>54</v>
      </c>
      <c r="C38" s="8">
        <f t="shared" si="4"/>
        <v>15</v>
      </c>
      <c r="D38" s="9">
        <f t="shared" si="5"/>
        <v>15</v>
      </c>
      <c r="E38" s="10">
        <f t="shared" si="6"/>
        <v>30</v>
      </c>
      <c r="F38" s="19">
        <f t="shared" si="7"/>
        <v>2</v>
      </c>
      <c r="G38" s="12"/>
      <c r="H38" s="9"/>
      <c r="I38" s="18"/>
      <c r="J38" s="12"/>
      <c r="K38" s="9"/>
      <c r="L38" s="18"/>
      <c r="M38" s="12">
        <v>15</v>
      </c>
      <c r="N38" s="9">
        <v>15</v>
      </c>
      <c r="O38" s="18">
        <v>2</v>
      </c>
      <c r="P38" s="12"/>
      <c r="Q38" s="9"/>
      <c r="R38" s="18"/>
      <c r="S38" s="55" t="s">
        <v>118</v>
      </c>
    </row>
    <row r="39" spans="1:19" ht="20.399999999999999" x14ac:dyDescent="0.3">
      <c r="A39" s="149">
        <v>26</v>
      </c>
      <c r="B39" s="20" t="s">
        <v>55</v>
      </c>
      <c r="C39" s="8">
        <f t="shared" si="4"/>
        <v>15</v>
      </c>
      <c r="D39" s="9">
        <f t="shared" si="5"/>
        <v>15</v>
      </c>
      <c r="E39" s="10">
        <f t="shared" si="6"/>
        <v>30</v>
      </c>
      <c r="F39" s="19">
        <f t="shared" si="7"/>
        <v>3</v>
      </c>
      <c r="G39" s="12">
        <v>15</v>
      </c>
      <c r="H39" s="9">
        <v>15</v>
      </c>
      <c r="I39" s="18">
        <v>3</v>
      </c>
      <c r="J39" s="12"/>
      <c r="K39" s="9"/>
      <c r="L39" s="18"/>
      <c r="M39" s="12"/>
      <c r="N39" s="9"/>
      <c r="O39" s="18"/>
      <c r="P39" s="12"/>
      <c r="Q39" s="9"/>
      <c r="R39" s="18"/>
      <c r="S39" s="55" t="s">
        <v>113</v>
      </c>
    </row>
    <row r="40" spans="1:19" x14ac:dyDescent="0.3">
      <c r="A40" s="88">
        <v>27</v>
      </c>
      <c r="B40" s="7" t="s">
        <v>120</v>
      </c>
      <c r="C40" s="8">
        <f t="shared" si="4"/>
        <v>60</v>
      </c>
      <c r="D40" s="9">
        <f t="shared" si="5"/>
        <v>0</v>
      </c>
      <c r="E40" s="10">
        <f t="shared" si="6"/>
        <v>60</v>
      </c>
      <c r="F40" s="19">
        <f t="shared" si="7"/>
        <v>7</v>
      </c>
      <c r="G40" s="12"/>
      <c r="H40" s="9"/>
      <c r="I40" s="18"/>
      <c r="J40" s="12">
        <v>30</v>
      </c>
      <c r="K40" s="9">
        <v>0</v>
      </c>
      <c r="L40" s="18">
        <v>3</v>
      </c>
      <c r="M40" s="12">
        <v>30</v>
      </c>
      <c r="N40" s="9">
        <v>0</v>
      </c>
      <c r="O40" s="18">
        <v>4</v>
      </c>
      <c r="P40" s="12"/>
      <c r="Q40" s="9"/>
      <c r="R40" s="18"/>
      <c r="S40" s="55" t="s">
        <v>137</v>
      </c>
    </row>
    <row r="41" spans="1:19" x14ac:dyDescent="0.3">
      <c r="A41" s="149">
        <v>28</v>
      </c>
      <c r="B41" s="7" t="s">
        <v>56</v>
      </c>
      <c r="C41" s="8">
        <f t="shared" si="4"/>
        <v>0</v>
      </c>
      <c r="D41" s="9">
        <f t="shared" si="5"/>
        <v>360</v>
      </c>
      <c r="E41" s="10">
        <f t="shared" si="6"/>
        <v>360</v>
      </c>
      <c r="F41" s="19">
        <f t="shared" si="7"/>
        <v>9</v>
      </c>
      <c r="G41" s="12"/>
      <c r="H41" s="9">
        <v>120</v>
      </c>
      <c r="I41" s="18">
        <v>3</v>
      </c>
      <c r="J41" s="12"/>
      <c r="K41" s="9">
        <v>120</v>
      </c>
      <c r="L41" s="18">
        <v>3</v>
      </c>
      <c r="M41" s="12"/>
      <c r="N41" s="9">
        <v>120</v>
      </c>
      <c r="O41" s="18">
        <v>3</v>
      </c>
      <c r="P41" s="12"/>
      <c r="Q41" s="9"/>
      <c r="R41" s="18"/>
      <c r="S41" s="55" t="s">
        <v>119</v>
      </c>
    </row>
    <row r="42" spans="1:19" ht="15" thickBot="1" x14ac:dyDescent="0.35">
      <c r="A42" s="88">
        <v>29</v>
      </c>
      <c r="B42" s="57" t="s">
        <v>69</v>
      </c>
      <c r="C42" s="58">
        <f t="shared" si="4"/>
        <v>0</v>
      </c>
      <c r="D42" s="59">
        <f t="shared" si="5"/>
        <v>15</v>
      </c>
      <c r="E42" s="60">
        <f t="shared" si="6"/>
        <v>15</v>
      </c>
      <c r="F42" s="61">
        <f t="shared" si="7"/>
        <v>10</v>
      </c>
      <c r="G42" s="62"/>
      <c r="H42" s="59"/>
      <c r="I42" s="63"/>
      <c r="J42" s="62"/>
      <c r="K42" s="59"/>
      <c r="L42" s="63"/>
      <c r="M42" s="62"/>
      <c r="N42" s="59"/>
      <c r="O42" s="63"/>
      <c r="P42" s="62">
        <v>0</v>
      </c>
      <c r="Q42" s="59">
        <v>15</v>
      </c>
      <c r="R42" s="63">
        <v>10</v>
      </c>
      <c r="S42" s="64" t="s">
        <v>138</v>
      </c>
    </row>
    <row r="43" spans="1:19" ht="15" thickBot="1" x14ac:dyDescent="0.35">
      <c r="A43" s="75"/>
      <c r="B43" s="76" t="s">
        <v>57</v>
      </c>
      <c r="C43" s="77">
        <f>SUM(C26:C42)</f>
        <v>300</v>
      </c>
      <c r="D43" s="78">
        <f>SUM(D26:D42)</f>
        <v>660</v>
      </c>
      <c r="E43" s="79">
        <f>SUM(E26:E42)</f>
        <v>960</v>
      </c>
      <c r="F43" s="80">
        <f>SUM(F26:F42)</f>
        <v>76</v>
      </c>
      <c r="G43" s="14"/>
      <c r="H43" s="14"/>
      <c r="I43" s="30"/>
      <c r="J43" s="14"/>
      <c r="K43" s="14"/>
      <c r="L43" s="14"/>
      <c r="M43" s="14"/>
      <c r="N43" s="14"/>
      <c r="O43" s="14"/>
      <c r="P43" s="14"/>
      <c r="Q43" s="14"/>
      <c r="R43" s="14"/>
      <c r="S43" s="42"/>
    </row>
    <row r="44" spans="1:19" ht="15" thickBot="1" x14ac:dyDescent="0.35">
      <c r="A44" s="185" t="s">
        <v>58</v>
      </c>
      <c r="B44" s="18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12"/>
    </row>
    <row r="45" spans="1:19" ht="20.399999999999999" x14ac:dyDescent="0.3">
      <c r="A45" s="46" t="s">
        <v>59</v>
      </c>
      <c r="B45" s="113" t="s">
        <v>60</v>
      </c>
      <c r="C45" s="47">
        <f>SUM(G45,J45,M45,P45)</f>
        <v>0</v>
      </c>
      <c r="D45" s="48">
        <f>SUM(H45+K45+N45+Q45)</f>
        <v>30</v>
      </c>
      <c r="E45" s="49">
        <f>SUM(C45:D45)</f>
        <v>30</v>
      </c>
      <c r="F45" s="50">
        <f>SUM(I45,L45,O45,R45)</f>
        <v>3</v>
      </c>
      <c r="G45" s="51">
        <v>0</v>
      </c>
      <c r="H45" s="48">
        <v>30</v>
      </c>
      <c r="I45" s="50">
        <v>3</v>
      </c>
      <c r="J45" s="51"/>
      <c r="K45" s="48"/>
      <c r="L45" s="50"/>
      <c r="M45" s="51"/>
      <c r="N45" s="48"/>
      <c r="O45" s="50"/>
      <c r="P45" s="51"/>
      <c r="Q45" s="48"/>
      <c r="R45" s="50"/>
      <c r="S45" s="53" t="s">
        <v>113</v>
      </c>
    </row>
    <row r="46" spans="1:19" ht="20.399999999999999" x14ac:dyDescent="0.3">
      <c r="A46" s="54" t="s">
        <v>61</v>
      </c>
      <c r="B46" s="31" t="s">
        <v>62</v>
      </c>
      <c r="C46" s="8">
        <f>SUM(G46,J46,M46,P46)</f>
        <v>0</v>
      </c>
      <c r="D46" s="9">
        <f>SUM(H46+K46+N46+Q46)</f>
        <v>30</v>
      </c>
      <c r="E46" s="10">
        <f>SUM(C46:D46)</f>
        <v>30</v>
      </c>
      <c r="F46" s="19">
        <f>SUM(I46,L46,O46,R46)</f>
        <v>1</v>
      </c>
      <c r="G46" s="12"/>
      <c r="H46" s="9"/>
      <c r="I46" s="19"/>
      <c r="J46" s="12">
        <v>0</v>
      </c>
      <c r="K46" s="9">
        <v>30</v>
      </c>
      <c r="L46" s="19">
        <v>1</v>
      </c>
      <c r="M46" s="12"/>
      <c r="N46" s="9"/>
      <c r="O46" s="19"/>
      <c r="P46" s="12"/>
      <c r="Q46" s="9"/>
      <c r="R46" s="19"/>
      <c r="S46" s="55" t="s">
        <v>110</v>
      </c>
    </row>
    <row r="47" spans="1:19" ht="20.399999999999999" x14ac:dyDescent="0.3">
      <c r="A47" s="54" t="s">
        <v>63</v>
      </c>
      <c r="B47" s="31" t="s">
        <v>72</v>
      </c>
      <c r="C47" s="8">
        <f>SUM(G47,J47,M47,P47)</f>
        <v>0</v>
      </c>
      <c r="D47" s="9">
        <f>SUM(H47+K47+N47+Q47)</f>
        <v>30</v>
      </c>
      <c r="E47" s="10">
        <f>SUM(C47:D47)</f>
        <v>30</v>
      </c>
      <c r="F47" s="19">
        <f>SUM(I47,L47,O47,R47)</f>
        <v>1</v>
      </c>
      <c r="G47" s="12"/>
      <c r="H47" s="9"/>
      <c r="I47" s="19"/>
      <c r="J47" s="12"/>
      <c r="K47" s="9"/>
      <c r="L47" s="19"/>
      <c r="M47" s="12">
        <v>0</v>
      </c>
      <c r="N47" s="9">
        <v>30</v>
      </c>
      <c r="O47" s="19">
        <v>1</v>
      </c>
      <c r="P47" s="12"/>
      <c r="Q47" s="9"/>
      <c r="R47" s="19"/>
      <c r="S47" s="55" t="s">
        <v>114</v>
      </c>
    </row>
    <row r="48" spans="1:19" ht="21" thickBot="1" x14ac:dyDescent="0.35">
      <c r="A48" s="56" t="s">
        <v>64</v>
      </c>
      <c r="B48" s="114" t="s">
        <v>73</v>
      </c>
      <c r="C48" s="58">
        <f>SUM(G48,J48,M48,P48)</f>
        <v>0</v>
      </c>
      <c r="D48" s="59">
        <f>SUM(H48+K48+N48+Q48)</f>
        <v>30</v>
      </c>
      <c r="E48" s="60">
        <f>SUM(C48:D48)</f>
        <v>30</v>
      </c>
      <c r="F48" s="61">
        <v>2</v>
      </c>
      <c r="G48" s="62"/>
      <c r="H48" s="59"/>
      <c r="I48" s="61"/>
      <c r="J48" s="62"/>
      <c r="K48" s="59"/>
      <c r="L48" s="61"/>
      <c r="M48" s="62"/>
      <c r="N48" s="59"/>
      <c r="O48" s="61"/>
      <c r="P48" s="62">
        <v>0</v>
      </c>
      <c r="Q48" s="59">
        <v>30</v>
      </c>
      <c r="R48" s="61">
        <v>2</v>
      </c>
      <c r="S48" s="64" t="s">
        <v>115</v>
      </c>
    </row>
    <row r="49" spans="1:19" ht="19.5" customHeight="1" thickBot="1" x14ac:dyDescent="0.35">
      <c r="A49" s="115"/>
      <c r="B49" s="116" t="s">
        <v>65</v>
      </c>
      <c r="C49" s="117">
        <f>SUM(C45:C48)</f>
        <v>0</v>
      </c>
      <c r="D49" s="118">
        <f>SUM(D45:D48)</f>
        <v>120</v>
      </c>
      <c r="E49" s="119">
        <f>SUM(E45:E48)</f>
        <v>120</v>
      </c>
      <c r="F49" s="120">
        <f>SUM(F45:F48)</f>
        <v>7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4"/>
    </row>
    <row r="50" spans="1:19" ht="20.25" customHeight="1" thickBot="1" x14ac:dyDescent="0.35">
      <c r="A50" s="121"/>
      <c r="B50" s="122" t="s">
        <v>66</v>
      </c>
      <c r="C50" s="123">
        <f>SUM(C11,C24,C43,C49)-C41</f>
        <v>495</v>
      </c>
      <c r="D50" s="124">
        <f>SUM(D11,D24,D43,D49)-D41</f>
        <v>670</v>
      </c>
      <c r="E50" s="125">
        <f>SUM(E11,E24,E43,E49)-E41</f>
        <v>1165</v>
      </c>
      <c r="F50" s="126">
        <f>SUM(F11,F24,F43,F49)-F41</f>
        <v>111</v>
      </c>
      <c r="G50" s="127">
        <f t="shared" ref="G50:R50" si="8">SUM(G10:G49)-G41</f>
        <v>75</v>
      </c>
      <c r="H50" s="128">
        <f t="shared" si="8"/>
        <v>180</v>
      </c>
      <c r="I50" s="129">
        <f t="shared" si="8"/>
        <v>27</v>
      </c>
      <c r="J50" s="127">
        <f t="shared" si="8"/>
        <v>195</v>
      </c>
      <c r="K50" s="128">
        <f t="shared" si="8"/>
        <v>175</v>
      </c>
      <c r="L50" s="129">
        <f t="shared" si="8"/>
        <v>27</v>
      </c>
      <c r="M50" s="127">
        <f t="shared" si="8"/>
        <v>165</v>
      </c>
      <c r="N50" s="128">
        <f t="shared" si="8"/>
        <v>195</v>
      </c>
      <c r="O50" s="129">
        <f t="shared" si="8"/>
        <v>27</v>
      </c>
      <c r="P50" s="127">
        <f t="shared" si="8"/>
        <v>60</v>
      </c>
      <c r="Q50" s="128">
        <f t="shared" si="8"/>
        <v>120</v>
      </c>
      <c r="R50" s="129">
        <f t="shared" si="8"/>
        <v>30</v>
      </c>
      <c r="S50" s="130"/>
    </row>
    <row r="51" spans="1:19" ht="18" customHeight="1" thickBot="1" x14ac:dyDescent="0.35">
      <c r="A51" s="121"/>
      <c r="B51" s="122" t="s">
        <v>67</v>
      </c>
      <c r="C51" s="123">
        <f>C11+C24+C43+C49</f>
        <v>495</v>
      </c>
      <c r="D51" s="123">
        <f>D11+D24+D43+D49</f>
        <v>1030</v>
      </c>
      <c r="E51" s="123">
        <f>E11+E24+E43+E49</f>
        <v>1525</v>
      </c>
      <c r="F51" s="123">
        <f>F11+F24+F43+F49</f>
        <v>120</v>
      </c>
      <c r="G51" s="127">
        <f>SUM(G10:G48)</f>
        <v>75</v>
      </c>
      <c r="H51" s="127">
        <f t="shared" ref="H51:R51" si="9">SUM(H10:H48)</f>
        <v>300</v>
      </c>
      <c r="I51" s="127">
        <f t="shared" si="9"/>
        <v>30</v>
      </c>
      <c r="J51" s="127">
        <f>SUM(J10:J48)</f>
        <v>195</v>
      </c>
      <c r="K51" s="127">
        <f t="shared" si="9"/>
        <v>295</v>
      </c>
      <c r="L51" s="127">
        <f t="shared" si="9"/>
        <v>30</v>
      </c>
      <c r="M51" s="127">
        <f>SUM(M10:M48)</f>
        <v>165</v>
      </c>
      <c r="N51" s="127">
        <f t="shared" si="9"/>
        <v>315</v>
      </c>
      <c r="O51" s="127">
        <f t="shared" si="9"/>
        <v>30</v>
      </c>
      <c r="P51" s="127">
        <f>SUM(P10:P48)</f>
        <v>60</v>
      </c>
      <c r="Q51" s="127">
        <f t="shared" si="9"/>
        <v>120</v>
      </c>
      <c r="R51" s="127">
        <f t="shared" si="9"/>
        <v>30</v>
      </c>
      <c r="S51" s="130"/>
    </row>
    <row r="52" spans="1:19" ht="19.5" customHeight="1" thickBot="1" x14ac:dyDescent="0.35">
      <c r="A52" s="121"/>
      <c r="B52" s="187" t="s">
        <v>70</v>
      </c>
      <c r="C52" s="188"/>
      <c r="D52" s="188"/>
      <c r="E52" s="188"/>
      <c r="F52" s="189"/>
      <c r="G52" s="177">
        <f>G50+H50</f>
        <v>255</v>
      </c>
      <c r="H52" s="190"/>
      <c r="I52" s="131"/>
      <c r="J52" s="177">
        <f>J50+K50</f>
        <v>370</v>
      </c>
      <c r="K52" s="190"/>
      <c r="L52" s="131"/>
      <c r="M52" s="177">
        <f>M50+N50</f>
        <v>360</v>
      </c>
      <c r="N52" s="190"/>
      <c r="O52" s="131"/>
      <c r="P52" s="177">
        <f>P50+Q50</f>
        <v>180</v>
      </c>
      <c r="Q52" s="190"/>
      <c r="R52" s="131"/>
      <c r="S52" s="132">
        <f>SUM(G52,J52,M52,P52)</f>
        <v>1165</v>
      </c>
    </row>
    <row r="53" spans="1:19" ht="22.5" customHeight="1" thickBot="1" x14ac:dyDescent="0.35">
      <c r="A53" s="121"/>
      <c r="B53" s="187" t="s">
        <v>71</v>
      </c>
      <c r="C53" s="188"/>
      <c r="D53" s="188"/>
      <c r="E53" s="188"/>
      <c r="F53" s="189"/>
      <c r="G53" s="177">
        <f>G51+H51</f>
        <v>375</v>
      </c>
      <c r="H53" s="178"/>
      <c r="I53" s="133"/>
      <c r="J53" s="177">
        <f>J51+K51</f>
        <v>490</v>
      </c>
      <c r="K53" s="178"/>
      <c r="L53" s="133"/>
      <c r="M53" s="177">
        <f>M51+N51</f>
        <v>480</v>
      </c>
      <c r="N53" s="178"/>
      <c r="O53" s="133"/>
      <c r="P53" s="177">
        <f>P51+Q51</f>
        <v>180</v>
      </c>
      <c r="Q53" s="178"/>
      <c r="R53" s="133"/>
      <c r="S53" s="132">
        <f>SUM(G53,J53,M53,P53)</f>
        <v>1525</v>
      </c>
    </row>
    <row r="54" spans="1:19" x14ac:dyDescent="0.3">
      <c r="A54" s="108"/>
      <c r="B54" s="109"/>
      <c r="C54" s="109"/>
      <c r="D54" s="109"/>
      <c r="E54" s="109"/>
      <c r="F54" s="109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1"/>
    </row>
    <row r="55" spans="1:19" ht="15" thickBot="1" x14ac:dyDescent="0.35">
      <c r="B55" s="145"/>
      <c r="C55" s="146"/>
      <c r="N55" s="137"/>
      <c r="O55" s="137"/>
      <c r="P55" s="137"/>
      <c r="Q55" s="137"/>
      <c r="R55" s="137"/>
    </row>
    <row r="56" spans="1:19" x14ac:dyDescent="0.3">
      <c r="B56" s="138" t="s">
        <v>125</v>
      </c>
      <c r="C56" s="139">
        <f>120*25</f>
        <v>3000</v>
      </c>
    </row>
    <row r="57" spans="1:19" x14ac:dyDescent="0.3">
      <c r="B57" s="140" t="s">
        <v>126</v>
      </c>
      <c r="C57" s="141">
        <f>F51</f>
        <v>120</v>
      </c>
    </row>
    <row r="58" spans="1:19" x14ac:dyDescent="0.3">
      <c r="B58" s="140" t="s">
        <v>121</v>
      </c>
      <c r="C58" s="141">
        <f>C51</f>
        <v>495</v>
      </c>
    </row>
    <row r="59" spans="1:19" x14ac:dyDescent="0.3">
      <c r="B59" s="140" t="s">
        <v>68</v>
      </c>
      <c r="C59" s="141">
        <f>D51</f>
        <v>1030</v>
      </c>
    </row>
    <row r="60" spans="1:19" x14ac:dyDescent="0.3">
      <c r="B60" s="140" t="s">
        <v>122</v>
      </c>
      <c r="C60" s="141">
        <f>C58+C59</f>
        <v>1525</v>
      </c>
    </row>
    <row r="61" spans="1:19" x14ac:dyDescent="0.3">
      <c r="B61" s="140" t="s">
        <v>123</v>
      </c>
      <c r="C61" s="142">
        <f>C60/C56</f>
        <v>0.5083333333333333</v>
      </c>
    </row>
    <row r="62" spans="1:19" ht="15" thickBot="1" x14ac:dyDescent="0.35">
      <c r="B62" s="143" t="s">
        <v>124</v>
      </c>
      <c r="C62" s="144">
        <f>(F10+F20+F29+F38+F39+F40+F41+F45+F46+F47+F48)/C57</f>
        <v>0.43333333333333335</v>
      </c>
    </row>
  </sheetData>
  <mergeCells count="30">
    <mergeCell ref="P7:R7"/>
    <mergeCell ref="J53:K53"/>
    <mergeCell ref="M53:N53"/>
    <mergeCell ref="P53:Q53"/>
    <mergeCell ref="A9:B9"/>
    <mergeCell ref="A12:B12"/>
    <mergeCell ref="A25:B25"/>
    <mergeCell ref="A44:B44"/>
    <mergeCell ref="B53:F53"/>
    <mergeCell ref="G53:H53"/>
    <mergeCell ref="B52:F52"/>
    <mergeCell ref="G52:H52"/>
    <mergeCell ref="J52:K52"/>
    <mergeCell ref="M52:N52"/>
    <mergeCell ref="P52:Q52"/>
    <mergeCell ref="A2:S2"/>
    <mergeCell ref="A3:S3"/>
    <mergeCell ref="A4:S4"/>
    <mergeCell ref="A6:A8"/>
    <mergeCell ref="B6:B8"/>
    <mergeCell ref="C6:F6"/>
    <mergeCell ref="G6:I6"/>
    <mergeCell ref="J6:L6"/>
    <mergeCell ref="M6:O6"/>
    <mergeCell ref="P6:R6"/>
    <mergeCell ref="S6:S8"/>
    <mergeCell ref="C7:F7"/>
    <mergeCell ref="G7:I7"/>
    <mergeCell ref="J7:L7"/>
    <mergeCell ref="M7:O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4.4" x14ac:dyDescent="0.3"/>
  <cols>
    <col min="2" max="2" width="12.5546875" customWidth="1"/>
    <col min="3" max="3" width="17.6640625" customWidth="1"/>
    <col min="4" max="4" width="57.109375" customWidth="1"/>
    <col min="5" max="5" width="20.5546875" customWidth="1"/>
    <col min="6" max="6" width="26.44140625" customWidth="1"/>
  </cols>
  <sheetData>
    <row r="1" spans="1:6" ht="18" thickBot="1" x14ac:dyDescent="0.35">
      <c r="A1" s="37" t="s">
        <v>74</v>
      </c>
      <c r="B1" s="38" t="s">
        <v>75</v>
      </c>
      <c r="C1" s="38" t="s">
        <v>76</v>
      </c>
      <c r="D1" s="38" t="s">
        <v>2</v>
      </c>
      <c r="E1" s="38" t="s">
        <v>77</v>
      </c>
      <c r="F1" s="38" t="s">
        <v>134</v>
      </c>
    </row>
    <row r="2" spans="1:6" ht="16.2" thickBot="1" x14ac:dyDescent="0.35">
      <c r="A2" s="196" t="s">
        <v>4</v>
      </c>
      <c r="B2" s="196">
        <v>1</v>
      </c>
      <c r="C2" s="197" t="s">
        <v>78</v>
      </c>
      <c r="D2" s="39" t="s">
        <v>79</v>
      </c>
      <c r="E2" s="40">
        <v>30</v>
      </c>
      <c r="F2" s="40" t="s">
        <v>129</v>
      </c>
    </row>
    <row r="3" spans="1:6" ht="16.2" thickBot="1" x14ac:dyDescent="0.35">
      <c r="A3" s="192"/>
      <c r="B3" s="192"/>
      <c r="C3" s="195"/>
      <c r="D3" s="39" t="s">
        <v>80</v>
      </c>
      <c r="E3" s="40">
        <v>30</v>
      </c>
      <c r="F3" s="40" t="s">
        <v>81</v>
      </c>
    </row>
    <row r="4" spans="1:6" ht="16.2" thickBot="1" x14ac:dyDescent="0.35">
      <c r="A4" s="192"/>
      <c r="B4" s="192"/>
      <c r="C4" s="194" t="s">
        <v>82</v>
      </c>
      <c r="D4" s="39" t="s">
        <v>83</v>
      </c>
      <c r="E4" s="40">
        <v>30</v>
      </c>
      <c r="F4" s="40" t="s">
        <v>84</v>
      </c>
    </row>
    <row r="5" spans="1:6" ht="16.2" thickBot="1" x14ac:dyDescent="0.35">
      <c r="A5" s="192"/>
      <c r="B5" s="192"/>
      <c r="C5" s="198"/>
      <c r="D5" s="39" t="s">
        <v>85</v>
      </c>
      <c r="E5" s="40">
        <v>30</v>
      </c>
      <c r="F5" s="40" t="s">
        <v>84</v>
      </c>
    </row>
    <row r="6" spans="1:6" ht="16.2" thickBot="1" x14ac:dyDescent="0.35">
      <c r="A6" s="192"/>
      <c r="B6" s="192"/>
      <c r="C6" s="198"/>
      <c r="D6" s="39" t="s">
        <v>86</v>
      </c>
      <c r="E6" s="40">
        <v>30</v>
      </c>
      <c r="F6" s="40" t="s">
        <v>84</v>
      </c>
    </row>
    <row r="7" spans="1:6" ht="16.2" thickBot="1" x14ac:dyDescent="0.35">
      <c r="A7" s="192"/>
      <c r="B7" s="192"/>
      <c r="C7" s="198"/>
      <c r="D7" s="39" t="s">
        <v>87</v>
      </c>
      <c r="E7" s="40">
        <v>30</v>
      </c>
      <c r="F7" s="40" t="s">
        <v>84</v>
      </c>
    </row>
    <row r="8" spans="1:6" ht="16.2" thickBot="1" x14ac:dyDescent="0.35">
      <c r="A8" s="192"/>
      <c r="B8" s="193"/>
      <c r="C8" s="195"/>
      <c r="D8" s="39" t="s">
        <v>88</v>
      </c>
      <c r="E8" s="40">
        <v>30</v>
      </c>
      <c r="F8" s="40" t="s">
        <v>84</v>
      </c>
    </row>
    <row r="9" spans="1:6" ht="16.2" thickBot="1" x14ac:dyDescent="0.35">
      <c r="A9" s="192"/>
      <c r="B9" s="191">
        <v>2</v>
      </c>
      <c r="C9" s="41" t="s">
        <v>89</v>
      </c>
      <c r="D9" s="39" t="s">
        <v>90</v>
      </c>
      <c r="E9" s="40">
        <v>30</v>
      </c>
      <c r="F9" s="40" t="s">
        <v>132</v>
      </c>
    </row>
    <row r="10" spans="1:6" ht="16.2" thickBot="1" x14ac:dyDescent="0.35">
      <c r="A10" s="192"/>
      <c r="B10" s="192"/>
      <c r="C10" s="197" t="s">
        <v>68</v>
      </c>
      <c r="D10" s="39" t="s">
        <v>91</v>
      </c>
      <c r="E10" s="40">
        <v>30</v>
      </c>
      <c r="F10" s="40" t="s">
        <v>129</v>
      </c>
    </row>
    <row r="11" spans="1:6" ht="16.2" thickBot="1" x14ac:dyDescent="0.35">
      <c r="A11" s="192"/>
      <c r="B11" s="192"/>
      <c r="C11" s="195"/>
      <c r="D11" s="39" t="s">
        <v>92</v>
      </c>
      <c r="E11" s="40">
        <v>30</v>
      </c>
      <c r="F11" s="40" t="s">
        <v>129</v>
      </c>
    </row>
    <row r="12" spans="1:6" ht="16.2" thickBot="1" x14ac:dyDescent="0.35">
      <c r="A12" s="192"/>
      <c r="B12" s="192"/>
      <c r="C12" s="194" t="s">
        <v>93</v>
      </c>
      <c r="D12" s="39" t="s">
        <v>94</v>
      </c>
      <c r="E12" s="40">
        <v>150</v>
      </c>
      <c r="F12" s="40" t="s">
        <v>129</v>
      </c>
    </row>
    <row r="13" spans="1:6" ht="16.2" thickBot="1" x14ac:dyDescent="0.35">
      <c r="A13" s="192"/>
      <c r="B13" s="192"/>
      <c r="C13" s="198"/>
      <c r="D13" s="39" t="s">
        <v>95</v>
      </c>
      <c r="E13" s="40">
        <v>150</v>
      </c>
      <c r="F13" s="40" t="s">
        <v>129</v>
      </c>
    </row>
    <row r="14" spans="1:6" ht="16.2" thickBot="1" x14ac:dyDescent="0.35">
      <c r="A14" s="192"/>
      <c r="B14" s="192"/>
      <c r="C14" s="198"/>
      <c r="D14" s="39" t="s">
        <v>128</v>
      </c>
      <c r="E14" s="40">
        <v>150</v>
      </c>
      <c r="F14" s="40" t="s">
        <v>96</v>
      </c>
    </row>
    <row r="15" spans="1:6" ht="16.2" thickBot="1" x14ac:dyDescent="0.35">
      <c r="A15" s="192"/>
      <c r="B15" s="192"/>
      <c r="C15" s="198"/>
      <c r="D15" s="39" t="s">
        <v>97</v>
      </c>
      <c r="E15" s="40">
        <v>150</v>
      </c>
      <c r="F15" s="40" t="s">
        <v>135</v>
      </c>
    </row>
    <row r="16" spans="1:6" ht="16.2" thickBot="1" x14ac:dyDescent="0.35">
      <c r="A16" s="192"/>
      <c r="B16" s="192"/>
      <c r="C16" s="198"/>
      <c r="D16" s="39" t="s">
        <v>98</v>
      </c>
      <c r="E16" s="40">
        <v>150</v>
      </c>
      <c r="F16" s="40" t="s">
        <v>129</v>
      </c>
    </row>
    <row r="17" spans="1:6" ht="16.2" thickBot="1" x14ac:dyDescent="0.35">
      <c r="A17" s="193"/>
      <c r="B17" s="193"/>
      <c r="C17" s="195"/>
      <c r="D17" s="39"/>
      <c r="E17" s="40"/>
      <c r="F17" s="40"/>
    </row>
    <row r="18" spans="1:6" ht="16.2" thickBot="1" x14ac:dyDescent="0.35">
      <c r="A18" s="191" t="s">
        <v>5</v>
      </c>
      <c r="B18" s="191">
        <v>3</v>
      </c>
      <c r="C18" s="194" t="s">
        <v>99</v>
      </c>
      <c r="D18" s="39" t="s">
        <v>100</v>
      </c>
      <c r="E18" s="40">
        <v>30</v>
      </c>
      <c r="F18" s="40" t="s">
        <v>129</v>
      </c>
    </row>
    <row r="19" spans="1:6" ht="16.2" thickBot="1" x14ac:dyDescent="0.35">
      <c r="A19" s="192"/>
      <c r="B19" s="192"/>
      <c r="C19" s="195"/>
      <c r="D19" s="39" t="s">
        <v>101</v>
      </c>
      <c r="E19" s="40">
        <v>30</v>
      </c>
      <c r="F19" s="40" t="s">
        <v>129</v>
      </c>
    </row>
    <row r="20" spans="1:6" ht="16.2" thickBot="1" x14ac:dyDescent="0.35">
      <c r="A20" s="192"/>
      <c r="B20" s="192"/>
      <c r="C20" s="194" t="s">
        <v>102</v>
      </c>
      <c r="D20" s="39" t="s">
        <v>103</v>
      </c>
      <c r="E20" s="40">
        <v>30</v>
      </c>
      <c r="F20" s="40" t="s">
        <v>131</v>
      </c>
    </row>
    <row r="21" spans="1:6" ht="16.2" thickBot="1" x14ac:dyDescent="0.35">
      <c r="A21" s="192"/>
      <c r="B21" s="192"/>
      <c r="C21" s="195"/>
      <c r="D21" s="39" t="s">
        <v>104</v>
      </c>
      <c r="E21" s="40">
        <v>30</v>
      </c>
      <c r="F21" s="40" t="s">
        <v>133</v>
      </c>
    </row>
    <row r="22" spans="1:6" ht="16.2" thickBot="1" x14ac:dyDescent="0.35">
      <c r="A22" s="192"/>
      <c r="B22" s="192"/>
      <c r="C22" s="194" t="s">
        <v>68</v>
      </c>
      <c r="D22" s="39" t="s">
        <v>130</v>
      </c>
      <c r="E22" s="40">
        <v>30</v>
      </c>
      <c r="F22" s="40" t="s">
        <v>129</v>
      </c>
    </row>
    <row r="23" spans="1:6" ht="16.2" thickBot="1" x14ac:dyDescent="0.35">
      <c r="A23" s="192"/>
      <c r="B23" s="193"/>
      <c r="C23" s="195"/>
      <c r="D23" s="39" t="s">
        <v>106</v>
      </c>
      <c r="E23" s="40">
        <v>30</v>
      </c>
      <c r="F23" s="40" t="s">
        <v>129</v>
      </c>
    </row>
    <row r="24" spans="1:6" ht="16.2" thickBot="1" x14ac:dyDescent="0.35">
      <c r="A24" s="192"/>
      <c r="B24" s="191">
        <v>4</v>
      </c>
      <c r="C24" s="194" t="s">
        <v>68</v>
      </c>
      <c r="D24" s="39" t="s">
        <v>105</v>
      </c>
      <c r="E24" s="40">
        <v>30</v>
      </c>
      <c r="F24" s="40" t="s">
        <v>129</v>
      </c>
    </row>
    <row r="25" spans="1:6" ht="16.2" thickBot="1" x14ac:dyDescent="0.35">
      <c r="A25" s="193"/>
      <c r="B25" s="193"/>
      <c r="C25" s="195"/>
      <c r="D25" s="39" t="s">
        <v>107</v>
      </c>
      <c r="E25" s="40">
        <v>30</v>
      </c>
      <c r="F25" s="40" t="s">
        <v>129</v>
      </c>
    </row>
    <row r="28" spans="1:6" x14ac:dyDescent="0.3">
      <c r="D28" s="136"/>
    </row>
    <row r="31" spans="1:6" x14ac:dyDescent="0.3">
      <c r="E31" s="135"/>
      <c r="F31" s="135"/>
    </row>
    <row r="32" spans="1:6" x14ac:dyDescent="0.3">
      <c r="E32" s="135"/>
      <c r="F32" s="135"/>
    </row>
    <row r="33" spans="5:6" x14ac:dyDescent="0.3">
      <c r="E33" s="135"/>
      <c r="F33" s="135"/>
    </row>
  </sheetData>
  <mergeCells count="14">
    <mergeCell ref="A2:A17"/>
    <mergeCell ref="B2:B8"/>
    <mergeCell ref="C2:C3"/>
    <mergeCell ref="C4:C8"/>
    <mergeCell ref="B9:B17"/>
    <mergeCell ref="C10:C11"/>
    <mergeCell ref="C12:C17"/>
    <mergeCell ref="A18:A25"/>
    <mergeCell ref="B18:B23"/>
    <mergeCell ref="C18:C19"/>
    <mergeCell ref="C20:C21"/>
    <mergeCell ref="C22:C23"/>
    <mergeCell ref="B24:B25"/>
    <mergeCell ref="C24:C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041ADA5583054F8390C17E606BBBEE" ma:contentTypeVersion="14" ma:contentTypeDescription="Utwórz nowy dokument." ma:contentTypeScope="" ma:versionID="f31c445ca7228fd95c706c5db6ba9b25">
  <xsd:schema xmlns:xsd="http://www.w3.org/2001/XMLSchema" xmlns:xs="http://www.w3.org/2001/XMLSchema" xmlns:p="http://schemas.microsoft.com/office/2006/metadata/properties" xmlns:ns3="c264318f-bd02-4f4c-8658-c731de573958" xmlns:ns4="bb2f8f17-6e3c-45ee-9a40-0ea5b44a61ac" targetNamespace="http://schemas.microsoft.com/office/2006/metadata/properties" ma:root="true" ma:fieldsID="5bfa00014086aca121a88a549724826b" ns3:_="" ns4:_="">
    <xsd:import namespace="c264318f-bd02-4f4c-8658-c731de573958"/>
    <xsd:import namespace="bb2f8f17-6e3c-45ee-9a40-0ea5b44a61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4318f-bd02-4f4c-8658-c731de573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f8f17-6e3c-45ee-9a40-0ea5b44a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591A9-CD6F-4750-B62D-876D73EF50E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bb2f8f17-6e3c-45ee-9a40-0ea5b44a61ac"/>
    <ds:schemaRef ds:uri="c264318f-bd02-4f4c-8658-c731de57395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5F8EA28-378A-4F1B-843E-09E3972F60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09434-FB26-4990-8843-339BC9A4B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4318f-bd02-4f4c-8658-c731de573958"/>
    <ds:schemaRef ds:uri="bb2f8f17-6e3c-45ee-9a40-0ea5b44a61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Program  II st. s.</vt:lpstr>
      <vt:lpstr>Przedmioty do wyboru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</dc:creator>
  <cp:lastModifiedBy>Edyta Sienkiewicz-Dianzenza</cp:lastModifiedBy>
  <cp:lastPrinted>2019-06-26T09:24:27Z</cp:lastPrinted>
  <dcterms:created xsi:type="dcterms:W3CDTF">2017-09-29T06:54:42Z</dcterms:created>
  <dcterms:modified xsi:type="dcterms:W3CDTF">2023-02-03T09:02:50Z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0x010100DE041ADA5583054F8390C17E606BBBEE</vt:lpwstr>
  </property>
</Properties>
</file>