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edyta.sienkiewicz\Desktop\ZiSF_na Senat\Po Senacie\Od Ewy_05.03.2025\"/>
    </mc:Choice>
  </mc:AlternateContent>
  <xr:revisionPtr revIDLastSave="0" documentId="13_ncr:1_{A542602F-3075-44FA-8E51-15EE96998F24}" xr6:coauthVersionLast="47" xr6:coauthVersionMax="47" xr10:uidLastSave="{00000000-0000-0000-0000-000000000000}"/>
  <bookViews>
    <workbookView xWindow="-108" yWindow="-108" windowWidth="23256" windowHeight="13896" xr2:uid="{885D9EA3-47A8-4AC5-8A80-3A67C603A8A4}"/>
  </bookViews>
  <sheets>
    <sheet name="ZiSF_Plan od 2026-2027" sheetId="10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70" i="10" l="1"/>
  <c r="AB70" i="10"/>
  <c r="Q70" i="10"/>
  <c r="AC34" i="10"/>
  <c r="AC57" i="10"/>
  <c r="F67" i="10"/>
  <c r="AC51" i="10"/>
  <c r="Y68" i="10"/>
  <c r="Y69" i="10" s="1"/>
  <c r="X68" i="10"/>
  <c r="X69" i="10" s="1"/>
  <c r="W68" i="10"/>
  <c r="W69" i="10" s="1"/>
  <c r="W70" i="10" s="1"/>
  <c r="V68" i="10"/>
  <c r="V69" i="10" s="1"/>
  <c r="U68" i="10"/>
  <c r="U69" i="10" s="1"/>
  <c r="T68" i="10"/>
  <c r="T69" i="10" s="1"/>
  <c r="S68" i="10"/>
  <c r="S69" i="10" s="1"/>
  <c r="R68" i="10"/>
  <c r="R69" i="10" s="1"/>
  <c r="Q68" i="10"/>
  <c r="Q69" i="10" s="1"/>
  <c r="P68" i="10"/>
  <c r="P69" i="10" s="1"/>
  <c r="O68" i="10"/>
  <c r="O69" i="10" s="1"/>
  <c r="N68" i="10"/>
  <c r="N69" i="10" s="1"/>
  <c r="N70" i="10" s="1"/>
  <c r="M68" i="10"/>
  <c r="M69" i="10" s="1"/>
  <c r="L68" i="10"/>
  <c r="L69" i="10" s="1"/>
  <c r="K68" i="10"/>
  <c r="K69" i="10" s="1"/>
  <c r="K70" i="10" s="1"/>
  <c r="J68" i="10"/>
  <c r="I68" i="10"/>
  <c r="I69" i="10" s="1"/>
  <c r="H68" i="10"/>
  <c r="H69" i="10" s="1"/>
  <c r="H70" i="10" s="1"/>
  <c r="G67" i="10"/>
  <c r="D67" i="10"/>
  <c r="AA64" i="10"/>
  <c r="G64" i="10"/>
  <c r="G63" i="10"/>
  <c r="E63" i="10"/>
  <c r="AA63" i="10" s="1"/>
  <c r="D63" i="10"/>
  <c r="F63" i="10" s="1"/>
  <c r="AC63" i="10" s="1"/>
  <c r="G62" i="10"/>
  <c r="E62" i="10"/>
  <c r="AA62" i="10" s="1"/>
  <c r="D62" i="10"/>
  <c r="F62" i="10" s="1"/>
  <c r="AC62" i="10" s="1"/>
  <c r="G61" i="10"/>
  <c r="E61" i="10"/>
  <c r="AA61" i="10" s="1"/>
  <c r="D61" i="10"/>
  <c r="F61" i="10" s="1"/>
  <c r="AC61" i="10" s="1"/>
  <c r="G60" i="10"/>
  <c r="G65" i="10" s="1"/>
  <c r="E60" i="10"/>
  <c r="D60" i="10"/>
  <c r="G57" i="10"/>
  <c r="E57" i="10"/>
  <c r="AA57" i="10" s="1"/>
  <c r="D57" i="10"/>
  <c r="F57" i="10" s="1"/>
  <c r="G56" i="10"/>
  <c r="E56" i="10"/>
  <c r="D56" i="10"/>
  <c r="G53" i="10"/>
  <c r="E53" i="10"/>
  <c r="D53" i="10"/>
  <c r="F53" i="10" s="1"/>
  <c r="G52" i="10"/>
  <c r="E52" i="10"/>
  <c r="AA52" i="10" s="1"/>
  <c r="D52" i="10"/>
  <c r="F52" i="10" s="1"/>
  <c r="AC52" i="10" s="1"/>
  <c r="AA51" i="10"/>
  <c r="G51" i="10"/>
  <c r="G50" i="10"/>
  <c r="E50" i="10"/>
  <c r="AA50" i="10" s="1"/>
  <c r="D50" i="10"/>
  <c r="F50" i="10" s="1"/>
  <c r="AC50" i="10" s="1"/>
  <c r="G49" i="10"/>
  <c r="E49" i="10"/>
  <c r="AA49" i="10" s="1"/>
  <c r="D49" i="10"/>
  <c r="F49" i="10" s="1"/>
  <c r="AC49" i="10" s="1"/>
  <c r="G48" i="10"/>
  <c r="E48" i="10"/>
  <c r="AA48" i="10" s="1"/>
  <c r="D48" i="10"/>
  <c r="F48" i="10" s="1"/>
  <c r="AC48" i="10" s="1"/>
  <c r="G47" i="10"/>
  <c r="E47" i="10"/>
  <c r="AA47" i="10" s="1"/>
  <c r="D47" i="10"/>
  <c r="F47" i="10" s="1"/>
  <c r="AC47" i="10" s="1"/>
  <c r="G45" i="10"/>
  <c r="E45" i="10"/>
  <c r="AA45" i="10" s="1"/>
  <c r="D45" i="10"/>
  <c r="F45" i="10" s="1"/>
  <c r="AC45" i="10" s="1"/>
  <c r="G44" i="10"/>
  <c r="E44" i="10"/>
  <c r="AA44" i="10" s="1"/>
  <c r="D44" i="10"/>
  <c r="F44" i="10" s="1"/>
  <c r="AC44" i="10" s="1"/>
  <c r="G43" i="10"/>
  <c r="E43" i="10"/>
  <c r="AA43" i="10" s="1"/>
  <c r="D43" i="10"/>
  <c r="F43" i="10" s="1"/>
  <c r="AC43" i="10" s="1"/>
  <c r="G42" i="10"/>
  <c r="E42" i="10"/>
  <c r="AA42" i="10" s="1"/>
  <c r="D42" i="10"/>
  <c r="F42" i="10" s="1"/>
  <c r="AC42" i="10" s="1"/>
  <c r="G41" i="10"/>
  <c r="E41" i="10"/>
  <c r="AA41" i="10" s="1"/>
  <c r="D41" i="10"/>
  <c r="G40" i="10"/>
  <c r="E40" i="10"/>
  <c r="AA40" i="10" s="1"/>
  <c r="D40" i="10"/>
  <c r="G38" i="10"/>
  <c r="AD38" i="10" s="1"/>
  <c r="E38" i="10"/>
  <c r="AA38" i="10" s="1"/>
  <c r="D38" i="10"/>
  <c r="F38" i="10" s="1"/>
  <c r="AC38" i="10" s="1"/>
  <c r="G37" i="10"/>
  <c r="E37" i="10"/>
  <c r="AA37" i="10" s="1"/>
  <c r="D37" i="10"/>
  <c r="F37" i="10" s="1"/>
  <c r="AC37" i="10" s="1"/>
  <c r="G36" i="10"/>
  <c r="E36" i="10"/>
  <c r="AA36" i="10" s="1"/>
  <c r="D36" i="10"/>
  <c r="F36" i="10" s="1"/>
  <c r="AC36" i="10" s="1"/>
  <c r="G35" i="10"/>
  <c r="E35" i="10"/>
  <c r="AA35" i="10" s="1"/>
  <c r="D35" i="10"/>
  <c r="G34" i="10"/>
  <c r="E34" i="10"/>
  <c r="AA34" i="10" s="1"/>
  <c r="D34" i="10"/>
  <c r="F34" i="10" s="1"/>
  <c r="G33" i="10"/>
  <c r="E33" i="10"/>
  <c r="AA33" i="10" s="1"/>
  <c r="D33" i="10"/>
  <c r="F33" i="10" s="1"/>
  <c r="AC33" i="10" s="1"/>
  <c r="G31" i="10"/>
  <c r="E31" i="10"/>
  <c r="AA31" i="10" s="1"/>
  <c r="D31" i="10"/>
  <c r="F31" i="10" s="1"/>
  <c r="AC31" i="10" s="1"/>
  <c r="G30" i="10"/>
  <c r="AD30" i="10" s="1"/>
  <c r="E30" i="10"/>
  <c r="AA30" i="10" s="1"/>
  <c r="D30" i="10"/>
  <c r="F30" i="10" s="1"/>
  <c r="AC30" i="10" s="1"/>
  <c r="G29" i="10"/>
  <c r="AD29" i="10" s="1"/>
  <c r="E29" i="10"/>
  <c r="AA29" i="10" s="1"/>
  <c r="D29" i="10"/>
  <c r="F29" i="10" s="1"/>
  <c r="AC29" i="10" s="1"/>
  <c r="G27" i="10"/>
  <c r="E27" i="10"/>
  <c r="AA27" i="10" s="1"/>
  <c r="D27" i="10"/>
  <c r="F27" i="10" s="1"/>
  <c r="AC27" i="10" s="1"/>
  <c r="G26" i="10"/>
  <c r="E26" i="10"/>
  <c r="AA26" i="10" s="1"/>
  <c r="D26" i="10"/>
  <c r="F26" i="10" s="1"/>
  <c r="AC26" i="10" s="1"/>
  <c r="G25" i="10"/>
  <c r="E25" i="10"/>
  <c r="AA25" i="10" s="1"/>
  <c r="D25" i="10"/>
  <c r="F25" i="10" s="1"/>
  <c r="AC25" i="10" s="1"/>
  <c r="G24" i="10"/>
  <c r="E24" i="10"/>
  <c r="AA24" i="10" s="1"/>
  <c r="D24" i="10"/>
  <c r="G22" i="10"/>
  <c r="E22" i="10"/>
  <c r="AA22" i="10" s="1"/>
  <c r="D22" i="10"/>
  <c r="G21" i="10"/>
  <c r="AD21" i="10" s="1"/>
  <c r="E21" i="10"/>
  <c r="AA21" i="10" s="1"/>
  <c r="D21" i="10"/>
  <c r="F21" i="10" s="1"/>
  <c r="AC21" i="10" s="1"/>
  <c r="G20" i="10"/>
  <c r="AD20" i="10" s="1"/>
  <c r="E20" i="10"/>
  <c r="AA20" i="10" s="1"/>
  <c r="D20" i="10"/>
  <c r="F20" i="10" s="1"/>
  <c r="AC20" i="10" s="1"/>
  <c r="G19" i="10"/>
  <c r="AD19" i="10" s="1"/>
  <c r="E19" i="10"/>
  <c r="AA19" i="10" s="1"/>
  <c r="D19" i="10"/>
  <c r="F19" i="10" s="1"/>
  <c r="AC19" i="10" s="1"/>
  <c r="AC18" i="10"/>
  <c r="G18" i="10"/>
  <c r="AD18" i="10" s="1"/>
  <c r="E18" i="10"/>
  <c r="AA18" i="10" s="1"/>
  <c r="D18" i="10"/>
  <c r="G17" i="10"/>
  <c r="AD17" i="10" s="1"/>
  <c r="E17" i="10"/>
  <c r="AA17" i="10" s="1"/>
  <c r="D17" i="10"/>
  <c r="F17" i="10" s="1"/>
  <c r="AC17" i="10" s="1"/>
  <c r="G15" i="10"/>
  <c r="E15" i="10"/>
  <c r="AA15" i="10" s="1"/>
  <c r="D15" i="10"/>
  <c r="F15" i="10" s="1"/>
  <c r="AC15" i="10" s="1"/>
  <c r="G14" i="10"/>
  <c r="E14" i="10"/>
  <c r="AA14" i="10" s="1"/>
  <c r="D14" i="10"/>
  <c r="F14" i="10" s="1"/>
  <c r="AC14" i="10" s="1"/>
  <c r="G13" i="10"/>
  <c r="E13" i="10"/>
  <c r="AA13" i="10" s="1"/>
  <c r="D13" i="10"/>
  <c r="G12" i="10"/>
  <c r="E12" i="10"/>
  <c r="AA12" i="10" s="1"/>
  <c r="D12" i="10"/>
  <c r="G11" i="10"/>
  <c r="E11" i="10"/>
  <c r="AA11" i="10" s="1"/>
  <c r="D11" i="10"/>
  <c r="F11" i="10" s="1"/>
  <c r="AC11" i="10" s="1"/>
  <c r="G10" i="10"/>
  <c r="E10" i="10"/>
  <c r="AA10" i="10" s="1"/>
  <c r="D10" i="10"/>
  <c r="F10" i="10" s="1"/>
  <c r="AC10" i="10" s="1"/>
  <c r="G9" i="10"/>
  <c r="E9" i="10"/>
  <c r="AA9" i="10" s="1"/>
  <c r="D9" i="10"/>
  <c r="F9" i="10" s="1"/>
  <c r="AC9" i="10" s="1"/>
  <c r="G7" i="10"/>
  <c r="E7" i="10"/>
  <c r="AA7" i="10" s="1"/>
  <c r="D7" i="10"/>
  <c r="F35" i="10" l="1"/>
  <c r="AC35" i="10" s="1"/>
  <c r="T70" i="10"/>
  <c r="F13" i="10"/>
  <c r="AC13" i="10" s="1"/>
  <c r="F24" i="10"/>
  <c r="AC24" i="10" s="1"/>
  <c r="F41" i="10"/>
  <c r="AC41" i="10" s="1"/>
  <c r="G58" i="10"/>
  <c r="AA67" i="10"/>
  <c r="F12" i="10"/>
  <c r="AC12" i="10" s="1"/>
  <c r="F22" i="10"/>
  <c r="AC22" i="10" s="1"/>
  <c r="F40" i="10"/>
  <c r="AC40" i="10" s="1"/>
  <c r="D54" i="10"/>
  <c r="F7" i="10"/>
  <c r="E54" i="10"/>
  <c r="G54" i="10"/>
  <c r="AD7" i="10"/>
  <c r="AD70" i="10" s="1"/>
  <c r="D58" i="10"/>
  <c r="F56" i="10"/>
  <c r="E58" i="10"/>
  <c r="AA56" i="10"/>
  <c r="D65" i="10"/>
  <c r="F60" i="10"/>
  <c r="E65" i="10"/>
  <c r="AA60" i="10"/>
  <c r="J69" i="10"/>
  <c r="Z69" i="10" s="1"/>
  <c r="Z68" i="10"/>
  <c r="AA70" i="10" l="1"/>
  <c r="AC56" i="10"/>
  <c r="F58" i="10"/>
  <c r="G68" i="10"/>
  <c r="G69" i="10" s="1"/>
  <c r="AE71" i="10" s="1"/>
  <c r="AC7" i="10"/>
  <c r="F54" i="10"/>
  <c r="F65" i="10"/>
  <c r="AC60" i="10"/>
  <c r="E68" i="10"/>
  <c r="E69" i="10" s="1"/>
  <c r="D68" i="10"/>
  <c r="D69" i="10" s="1"/>
  <c r="AB71" i="10" l="1"/>
  <c r="AD71" i="10"/>
  <c r="F68" i="10"/>
  <c r="F69" i="10" s="1"/>
  <c r="AC70" i="10"/>
  <c r="AC71" i="10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Ewa Niedzielska</author>
  </authors>
  <commentList>
    <comment ref="J18" authorId="0" shapeId="0" xr:uid="{44FAC18B-704D-41C7-ADFC-F82BE1FFD538}">
      <text>
        <r>
          <rPr>
            <sz val="11"/>
            <color theme="1"/>
            <rFont val="Aptos Narrow"/>
            <family val="2"/>
            <charset val="238"/>
            <scheme val="minor"/>
          </rPr>
          <t>Ewa Niedzielska:
planować w II części semestru</t>
        </r>
      </text>
    </comment>
    <comment ref="J29" authorId="0" shapeId="0" xr:uid="{1DBB5259-FC72-475B-9A60-A03FC83F9753}">
      <text>
        <r>
          <rPr>
            <sz val="11"/>
            <color theme="1"/>
            <rFont val="Aptos Narrow"/>
            <family val="2"/>
            <charset val="238"/>
            <scheme val="minor"/>
          </rPr>
          <t>Ewa Niedzielska:
planować w II części semestru</t>
        </r>
      </text>
    </comment>
    <comment ref="I53" authorId="0" shapeId="0" xr:uid="{9C6CE5D1-B30A-4E9E-941F-9B3A87D95837}">
      <text>
        <r>
          <rPr>
            <sz val="11"/>
            <color theme="1"/>
            <rFont val="Aptos Narrow"/>
            <family val="2"/>
            <charset val="238"/>
            <scheme val="minor"/>
          </rPr>
          <t>Ewa Niedzielska:
planować w II połowie semestru</t>
        </r>
      </text>
    </comment>
  </commentList>
</comments>
</file>

<file path=xl/sharedStrings.xml><?xml version="1.0" encoding="utf-8"?>
<sst xmlns="http://schemas.openxmlformats.org/spreadsheetml/2006/main" count="222" uniqueCount="173">
  <si>
    <t>Lp.</t>
  </si>
  <si>
    <t>kod zajęć</t>
  </si>
  <si>
    <t>Moduł/zajęcia</t>
  </si>
  <si>
    <t>Semestry</t>
  </si>
  <si>
    <t>I</t>
  </si>
  <si>
    <t>II</t>
  </si>
  <si>
    <t>III</t>
  </si>
  <si>
    <t>IV</t>
  </si>
  <si>
    <t>V</t>
  </si>
  <si>
    <t>VI</t>
  </si>
  <si>
    <t>Forma zalicz. końcowego</t>
  </si>
  <si>
    <t>ECTS w ramach zajęć kształtujących umiejetności praktyczne z ćwiczeń</t>
  </si>
  <si>
    <t>ECTS w ramach zajęć kształtujących umiejetności praktyczne</t>
  </si>
  <si>
    <t>ECTS zajęcia w bezposrednim kontakcie</t>
  </si>
  <si>
    <t>ECTS w ramach zajęć z dziedziny nauk humanistycznych lub społecznych</t>
  </si>
  <si>
    <t>ECTS w ramach zajęć do wyboru</t>
  </si>
  <si>
    <t>Liczba tygodni</t>
  </si>
  <si>
    <t xml:space="preserve">W </t>
  </si>
  <si>
    <t>ćw</t>
  </si>
  <si>
    <t>Og</t>
  </si>
  <si>
    <t>ECTS</t>
  </si>
  <si>
    <t>Ćw</t>
  </si>
  <si>
    <t>W</t>
  </si>
  <si>
    <t>Język obcy* (angielski lub niemiecki)</t>
  </si>
  <si>
    <t>Zo2, Zo3,Zo4,Zo5,E5</t>
  </si>
  <si>
    <t>Moduł I</t>
  </si>
  <si>
    <t>Biologiczne podstawy zdrowia i aktywności fizycznej</t>
  </si>
  <si>
    <t>Anatomia funkcjonalna</t>
  </si>
  <si>
    <t>Zo1,Zo2,E2</t>
  </si>
  <si>
    <t xml:space="preserve">Antropologia biologiczna </t>
  </si>
  <si>
    <t>Zo1</t>
  </si>
  <si>
    <t>Biochemia z elementami endokrynologii wysiłku fizycznego</t>
  </si>
  <si>
    <t>Fizjologia wysiłku fizycznego</t>
  </si>
  <si>
    <t>Zo2,E2</t>
  </si>
  <si>
    <t>Zo2</t>
  </si>
  <si>
    <t>Biomechanika ruchu</t>
  </si>
  <si>
    <t>Zo3, E3</t>
  </si>
  <si>
    <t xml:space="preserve">Pierwsza pomoc przedmedyczna </t>
  </si>
  <si>
    <t>Moduł II</t>
  </si>
  <si>
    <t>Humanistyczno-społeczne uwarunkowania zdrowia i aktywności fizycznej</t>
  </si>
  <si>
    <t xml:space="preserve">Podstawy psychologii z elementami psychologii zdrowia </t>
  </si>
  <si>
    <t>Zo1, E1</t>
  </si>
  <si>
    <t>Psychologia odżywiania się</t>
  </si>
  <si>
    <t>Komunikacja interpersonalna</t>
  </si>
  <si>
    <t>Społeczne uwarunkowania zdrowia i sprawności fizycznej</t>
  </si>
  <si>
    <t>Etyka zawodowa w branży fitness</t>
  </si>
  <si>
    <t>Moduł III</t>
  </si>
  <si>
    <t xml:space="preserve">Żywienie </t>
  </si>
  <si>
    <t xml:space="preserve">Żywienie człowieka </t>
  </si>
  <si>
    <t>Zo2, E2</t>
  </si>
  <si>
    <t xml:space="preserve">Suplementacja i wspomaganie żywieniowe dla sprawności i regeneracji </t>
  </si>
  <si>
    <t>Zo3</t>
  </si>
  <si>
    <t xml:space="preserve">Projektowanie planów żywieniowych </t>
  </si>
  <si>
    <t xml:space="preserve">Zaburzenia żywienia i stanu odżywiania organizmu </t>
  </si>
  <si>
    <t>Moduł IV</t>
  </si>
  <si>
    <t>Przedsiębiorczość i marketing w branży fitness</t>
  </si>
  <si>
    <t>Prawne aspekty działalności w branży fitness</t>
  </si>
  <si>
    <t>Zarządzanie w branży zdrowia i fitnessu</t>
  </si>
  <si>
    <t>Zo5</t>
  </si>
  <si>
    <t>Sprzedaż i promocja usług w branży zdrowia i fitnessu</t>
  </si>
  <si>
    <t>Zo4</t>
  </si>
  <si>
    <t>Moduł V</t>
  </si>
  <si>
    <t>Motoryczność człowieka</t>
  </si>
  <si>
    <t xml:space="preserve">Propedeutyka aktywności fizycznej </t>
  </si>
  <si>
    <t>Prowadzenie treningu indywidualnego</t>
  </si>
  <si>
    <t>Zo4, E4</t>
  </si>
  <si>
    <t xml:space="preserve">Diagnostyka funkcjonalna </t>
  </si>
  <si>
    <t xml:space="preserve">Diagnostyka sprawności fizycznej </t>
  </si>
  <si>
    <t>Emisja głosu</t>
  </si>
  <si>
    <t>Moduł VI</t>
  </si>
  <si>
    <t xml:space="preserve"> Adaptowana aktywność fizyczna</t>
  </si>
  <si>
    <t>Odnowa biologiczna i regeneracja</t>
  </si>
  <si>
    <t xml:space="preserve">Trening medyczny </t>
  </si>
  <si>
    <t>Zo5, E5</t>
  </si>
  <si>
    <t xml:space="preserve">Trening dzieci i mlodzieży </t>
  </si>
  <si>
    <t>Aktywność fizyczna w profilaktyce chorób cywilizacyjnych</t>
  </si>
  <si>
    <t>Moduł VII</t>
  </si>
  <si>
    <t>Fitness - zajęcia grupowe</t>
  </si>
  <si>
    <t>Zo3, Zo4,E4</t>
  </si>
  <si>
    <t>Techniki relaksacyjne</t>
  </si>
  <si>
    <t>Wychowanie fizyczne</t>
  </si>
  <si>
    <t>Z1,Z2,Z3,Z4</t>
  </si>
  <si>
    <t xml:space="preserve">Razem: </t>
  </si>
  <si>
    <t>Moduł VIII</t>
  </si>
  <si>
    <t>Zajęcia do wyboru*</t>
  </si>
  <si>
    <t>Perspektywy rozwoju w zdrowiu i sprawności fizycznej</t>
  </si>
  <si>
    <t>Zo2,Zo3,Zo4,Zo5</t>
  </si>
  <si>
    <t xml:space="preserve">Zajęcia sportowe </t>
  </si>
  <si>
    <t xml:space="preserve">Technologia informacyjna </t>
  </si>
  <si>
    <t>Seminarium dyplomowe</t>
  </si>
  <si>
    <t>Zo4, Zo5</t>
  </si>
  <si>
    <t>Warsztaty projektowe (z udziałem promotora)</t>
  </si>
  <si>
    <t>Analiza danych</t>
  </si>
  <si>
    <t xml:space="preserve">Praca dyplomowa </t>
  </si>
  <si>
    <t>Zo5,Zo6,E6</t>
  </si>
  <si>
    <t>Praktyki zawodowe</t>
  </si>
  <si>
    <t>Zo3,Zo4,Zo5,Zo6</t>
  </si>
  <si>
    <t>OBCIĄŻENIE SEMESTRALNE:</t>
  </si>
  <si>
    <t>* oferta zajęć do wyboru wg możliwości uczelni/ aktualizowana w danym roku akademickim</t>
  </si>
  <si>
    <t>Kinezjologia stosowana</t>
  </si>
  <si>
    <t xml:space="preserve">Plan studiów stacjonarnych pierwszego stopnia (profil praktyczny)                  KIERUNEK: ZDROWIE I SPRAWNOŚĆ FIZYCZNA </t>
  </si>
  <si>
    <t xml:space="preserve">Metodyka treningu </t>
  </si>
  <si>
    <t>01_ZiSF</t>
  </si>
  <si>
    <t>1</t>
  </si>
  <si>
    <t>2</t>
  </si>
  <si>
    <t>3</t>
  </si>
  <si>
    <t>4</t>
  </si>
  <si>
    <t>5</t>
  </si>
  <si>
    <t>6</t>
  </si>
  <si>
    <t>7</t>
  </si>
  <si>
    <t>8</t>
  </si>
  <si>
    <t>9</t>
  </si>
  <si>
    <t>zatwierdzony Uchwałą Rady Wydziału nr 1/2026 z dnia 13.01.2026 r. z uwzględnieniem uwag Senackiej Komisji ds. Dydaktyki</t>
  </si>
  <si>
    <t>02_ZiSF</t>
  </si>
  <si>
    <t>03_ZiSF</t>
  </si>
  <si>
    <t>04_ZiSF</t>
  </si>
  <si>
    <t>05_ZiSF</t>
  </si>
  <si>
    <t>06_ZiSF</t>
  </si>
  <si>
    <t>07_ZiSF</t>
  </si>
  <si>
    <t>08_ZiSF</t>
  </si>
  <si>
    <t>09_ZiSF</t>
  </si>
  <si>
    <t>10_ZiSF</t>
  </si>
  <si>
    <t>11_ZiSF</t>
  </si>
  <si>
    <t>12_ZiSF</t>
  </si>
  <si>
    <t>13_ZiSF</t>
  </si>
  <si>
    <t>14_ZiSF</t>
  </si>
  <si>
    <t>15_ZiSF</t>
  </si>
  <si>
    <t>16_ZiSF</t>
  </si>
  <si>
    <t>17_ZiSF</t>
  </si>
  <si>
    <t>18_ZiSF</t>
  </si>
  <si>
    <t>19_ZiSF</t>
  </si>
  <si>
    <t>20_ZiSF</t>
  </si>
  <si>
    <t>21_ZiSF</t>
  </si>
  <si>
    <t>22_ZiSF</t>
  </si>
  <si>
    <t>23_ZiSF</t>
  </si>
  <si>
    <t>24_ZiSF</t>
  </si>
  <si>
    <t>25_ZiSF</t>
  </si>
  <si>
    <t>26_ZiSF</t>
  </si>
  <si>
    <t>27_ZiSF</t>
  </si>
  <si>
    <t>28_ZiSF</t>
  </si>
  <si>
    <t>29_ZiSF</t>
  </si>
  <si>
    <t>30_ZiSF</t>
  </si>
  <si>
    <t>31_ZiSF</t>
  </si>
  <si>
    <t>32_ZiSF</t>
  </si>
  <si>
    <t>33_ZiSF</t>
  </si>
  <si>
    <t>34_ZiSF</t>
  </si>
  <si>
    <t>35_ZiSF</t>
  </si>
  <si>
    <t>36_ZiSF</t>
  </si>
  <si>
    <t>37_ZiSF</t>
  </si>
  <si>
    <t>38_ZiSF</t>
  </si>
  <si>
    <t>39_ZiSF</t>
  </si>
  <si>
    <t>40_ZiSF</t>
  </si>
  <si>
    <t>41_ZiSF</t>
  </si>
  <si>
    <t>42_ZiSF</t>
  </si>
  <si>
    <t>43_ZiSF</t>
  </si>
  <si>
    <t>44_ZiSF</t>
  </si>
  <si>
    <t>45_ZiSF</t>
  </si>
  <si>
    <t>46_ZiSF</t>
  </si>
  <si>
    <t>47_ZiSF</t>
  </si>
  <si>
    <t>48_ZiSF</t>
  </si>
  <si>
    <t xml:space="preserve">RAZEM: 1-48 z praktykami </t>
  </si>
  <si>
    <t xml:space="preserve">RAZEM: 1-47 bez praktyk </t>
  </si>
  <si>
    <t>Fitness - wzmacnianie</t>
  </si>
  <si>
    <t>Fitness - wytrzymałość</t>
  </si>
  <si>
    <t>Fitness - body&amp;mind</t>
  </si>
  <si>
    <t xml:space="preserve">Prowadzenie zajęć grupowych </t>
  </si>
  <si>
    <t>Moduł IX</t>
  </si>
  <si>
    <r>
      <t>Neuroplastyczność w aktywności fizycznej</t>
    </r>
    <r>
      <rPr>
        <sz val="6"/>
        <color rgb="FF00B050"/>
        <rFont val="Arial"/>
        <family val="2"/>
        <charset val="238"/>
      </rPr>
      <t xml:space="preserve"> </t>
    </r>
  </si>
  <si>
    <r>
      <t>Coaching zdrowego stylu życia</t>
    </r>
    <r>
      <rPr>
        <sz val="6"/>
        <color rgb="FFFF0000"/>
        <rFont val="Arial"/>
        <family val="2"/>
        <charset val="238"/>
      </rPr>
      <t xml:space="preserve"> </t>
    </r>
  </si>
  <si>
    <r>
      <t>Trening zdrowotny osób starszych</t>
    </r>
    <r>
      <rPr>
        <sz val="6"/>
        <color rgb="FFFF0000"/>
        <rFont val="Arial"/>
        <family val="2"/>
        <charset val="238"/>
      </rPr>
      <t xml:space="preserve"> </t>
    </r>
  </si>
  <si>
    <r>
      <rPr>
        <sz val="6"/>
        <color rgb="FF000000"/>
        <rFont val="Arial"/>
        <family val="2"/>
        <charset val="238"/>
      </rPr>
      <t>Trening na odległość</t>
    </r>
    <r>
      <rPr>
        <sz val="6"/>
        <color rgb="FF00B050"/>
        <rFont val="Arial"/>
        <family val="2"/>
        <charset val="238"/>
      </rPr>
      <t xml:space="preserve"> </t>
    </r>
    <r>
      <rPr>
        <sz val="6"/>
        <color rgb="FF000000"/>
        <rFont val="Arial"/>
        <family val="2"/>
        <charset val="238"/>
      </rPr>
      <t xml:space="preserve"> </t>
    </r>
  </si>
  <si>
    <t>Moduł X</t>
  </si>
  <si>
    <t>Seminaria i praca dyplomowa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</si>
</sst>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Aptos Narrow"/>
      <family val="2"/>
      <charset val="238"/>
      <scheme val="minor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6"/>
      <name val="Arial"/>
      <family val="2"/>
      <charset val="238"/>
    </font>
    <font>
      <sz val="6"/>
      <name val="Arial"/>
      <family val="2"/>
      <charset val="238"/>
    </font>
    <font>
      <sz val="8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6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color rgb="FFFF0000"/>
      <name val="Arial"/>
    </font>
    <font>
      <sz val="8"/>
      <name val="Arial"/>
    </font>
    <font>
      <sz val="6"/>
      <name val="Arial"/>
    </font>
    <font>
      <b/>
      <sz val="8"/>
      <name val="Arial"/>
    </font>
    <font>
      <sz val="8"/>
      <color rgb="FF000000"/>
      <name val="Arial"/>
    </font>
    <font>
      <sz val="10"/>
      <name val="Arial"/>
    </font>
    <font>
      <b/>
      <sz val="9"/>
      <name val="Arial"/>
    </font>
    <font>
      <sz val="6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6"/>
      <color rgb="FF000000"/>
      <name val="Arial"/>
    </font>
    <font>
      <sz val="11"/>
      <color rgb="FF000000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sz val="6"/>
      <color rgb="FF00B050"/>
      <name val="Arial"/>
      <family val="2"/>
      <charset val="238"/>
    </font>
    <font>
      <sz val="6"/>
      <color rgb="FFFF0000"/>
      <name val="Arial"/>
      <family val="2"/>
      <charset val="238"/>
    </font>
  </fonts>
  <fills count="18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CE4D6"/>
        <bgColor rgb="FF000000"/>
      </patternFill>
    </fill>
    <fill>
      <patternFill patternType="solid">
        <fgColor rgb="FFFFFF7D"/>
        <bgColor rgb="FFFFFF79"/>
      </patternFill>
    </fill>
    <fill>
      <patternFill patternType="solid">
        <fgColor rgb="FFDCE6F2"/>
        <bgColor rgb="FFD7E4BD"/>
      </patternFill>
    </fill>
    <fill>
      <patternFill patternType="solid">
        <fgColor rgb="FFD7E4BD"/>
        <bgColor rgb="FFDCE6F2"/>
      </patternFill>
    </fill>
    <fill>
      <patternFill patternType="solid">
        <fgColor rgb="FFFFFF89"/>
        <bgColor rgb="FFFFFF8B"/>
      </patternFill>
    </fill>
    <fill>
      <patternFill patternType="solid">
        <fgColor rgb="FFFFFF79"/>
        <bgColor rgb="FFFFFF7D"/>
      </patternFill>
    </fill>
    <fill>
      <patternFill patternType="solid">
        <fgColor rgb="FFFFFF8B"/>
        <bgColor rgb="FFFFFF89"/>
      </patternFill>
    </fill>
    <fill>
      <patternFill patternType="solid">
        <fgColor rgb="FFD7E4BD"/>
        <bgColor rgb="FF000000"/>
      </patternFill>
    </fill>
    <fill>
      <patternFill patternType="solid">
        <fgColor rgb="FFFFFF93"/>
        <bgColor rgb="FFFFFF9B"/>
      </patternFill>
    </fill>
    <fill>
      <patternFill patternType="solid">
        <fgColor rgb="FFFFFF9B"/>
        <bgColor rgb="FFFFFF9F"/>
      </patternFill>
    </fill>
    <fill>
      <patternFill patternType="solid">
        <fgColor rgb="FFFFFFFF"/>
        <bgColor rgb="FFFFFF79"/>
      </patternFill>
    </fill>
    <fill>
      <patternFill patternType="solid">
        <fgColor rgb="FFDCE6F2"/>
        <bgColor rgb="FFFFFF79"/>
      </patternFill>
    </fill>
    <fill>
      <patternFill patternType="solid">
        <fgColor rgb="FFD7E4BD"/>
        <bgColor rgb="FFFFFF79"/>
      </patternFill>
    </fill>
    <fill>
      <patternFill patternType="solid">
        <fgColor rgb="FFFFFFFF"/>
        <bgColor rgb="FFFFFF9B"/>
      </patternFill>
    </fill>
    <fill>
      <patternFill patternType="solid">
        <fgColor theme="0"/>
        <bgColor indexed="64"/>
      </patternFill>
    </fill>
  </fills>
  <borders count="14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/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13">
    <xf numFmtId="0" fontId="0" fillId="0" borderId="0" xfId="0"/>
    <xf numFmtId="0" fontId="2" fillId="0" borderId="0" xfId="0" applyFont="1"/>
    <xf numFmtId="0" fontId="3" fillId="2" borderId="0" xfId="0" applyFont="1" applyFill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8" fillId="0" borderId="5" xfId="0" applyFont="1" applyBorder="1" applyAlignment="1">
      <alignment horizontal="center" vertical="center"/>
    </xf>
    <xf numFmtId="0" fontId="2" fillId="3" borderId="9" xfId="0" applyFont="1" applyFill="1" applyBorder="1"/>
    <xf numFmtId="0" fontId="2" fillId="3" borderId="2" xfId="0" applyFont="1" applyFill="1" applyBorder="1"/>
    <xf numFmtId="0" fontId="8" fillId="0" borderId="0" xfId="0" applyFont="1"/>
    <xf numFmtId="0" fontId="5" fillId="3" borderId="21" xfId="0" applyFont="1" applyFill="1" applyBorder="1" applyAlignment="1">
      <alignment horizontal="center"/>
    </xf>
    <xf numFmtId="0" fontId="5" fillId="3" borderId="21" xfId="0" applyFont="1" applyFill="1" applyBorder="1" applyAlignment="1">
      <alignment horizontal="center" vertical="center"/>
    </xf>
    <xf numFmtId="0" fontId="5" fillId="7" borderId="20" xfId="0" applyFont="1" applyFill="1" applyBorder="1" applyAlignment="1">
      <alignment horizontal="center" vertical="center"/>
    </xf>
    <xf numFmtId="0" fontId="5" fillId="4" borderId="28" xfId="0" applyFont="1" applyFill="1" applyBorder="1" applyAlignment="1">
      <alignment horizontal="center" vertical="center"/>
    </xf>
    <xf numFmtId="0" fontId="5" fillId="6" borderId="29" xfId="0" applyFont="1" applyFill="1" applyBorder="1" applyAlignment="1">
      <alignment horizontal="center" vertical="center"/>
    </xf>
    <xf numFmtId="0" fontId="9" fillId="6" borderId="33" xfId="0" applyFont="1" applyFill="1" applyBorder="1" applyAlignment="1">
      <alignment horizontal="center" vertical="center"/>
    </xf>
    <xf numFmtId="0" fontId="5" fillId="7" borderId="28" xfId="0" applyFont="1" applyFill="1" applyBorder="1" applyAlignment="1">
      <alignment horizontal="center" vertical="center"/>
    </xf>
    <xf numFmtId="0" fontId="9" fillId="10" borderId="35" xfId="0" applyFont="1" applyFill="1" applyBorder="1" applyAlignment="1">
      <alignment horizontal="center" vertical="center"/>
    </xf>
    <xf numFmtId="0" fontId="9" fillId="10" borderId="33" xfId="0" applyFont="1" applyFill="1" applyBorder="1" applyAlignment="1">
      <alignment horizontal="center" vertical="center"/>
    </xf>
    <xf numFmtId="0" fontId="11" fillId="0" borderId="0" xfId="0" applyFont="1" applyAlignment="1">
      <alignment wrapText="1"/>
    </xf>
    <xf numFmtId="0" fontId="9" fillId="0" borderId="0" xfId="0" applyFont="1"/>
    <xf numFmtId="9" fontId="3" fillId="0" borderId="0" xfId="0" applyNumberFormat="1" applyFont="1" applyAlignment="1">
      <alignment horizontal="left"/>
    </xf>
    <xf numFmtId="0" fontId="4" fillId="2" borderId="0" xfId="0" applyFont="1" applyFill="1" applyAlignment="1">
      <alignment vertical="center"/>
    </xf>
    <xf numFmtId="0" fontId="16" fillId="3" borderId="1" xfId="0" applyFont="1" applyFill="1" applyBorder="1" applyAlignment="1">
      <alignment horizontal="center"/>
    </xf>
    <xf numFmtId="0" fontId="8" fillId="2" borderId="0" xfId="0" applyFont="1" applyFill="1" applyAlignment="1">
      <alignment vertical="center"/>
    </xf>
    <xf numFmtId="0" fontId="17" fillId="10" borderId="33" xfId="0" applyFont="1" applyFill="1" applyBorder="1" applyAlignment="1">
      <alignment horizontal="center" vertical="center"/>
    </xf>
    <xf numFmtId="0" fontId="18" fillId="0" borderId="0" xfId="0" applyFont="1"/>
    <xf numFmtId="0" fontId="17" fillId="10" borderId="56" xfId="0" applyFont="1" applyFill="1" applyBorder="1" applyAlignment="1">
      <alignment horizontal="center" vertical="center"/>
    </xf>
    <xf numFmtId="0" fontId="17" fillId="10" borderId="76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3" fillId="8" borderId="85" xfId="0" applyFont="1" applyFill="1" applyBorder="1" applyAlignment="1">
      <alignment horizontal="center" vertical="center"/>
    </xf>
    <xf numFmtId="0" fontId="13" fillId="0" borderId="46" xfId="0" applyFont="1" applyBorder="1" applyAlignment="1">
      <alignment horizontal="center" vertical="center"/>
    </xf>
    <xf numFmtId="0" fontId="13" fillId="6" borderId="86" xfId="0" applyFont="1" applyFill="1" applyBorder="1" applyAlignment="1">
      <alignment horizontal="center" vertical="center"/>
    </xf>
    <xf numFmtId="0" fontId="14" fillId="7" borderId="87" xfId="0" applyFont="1" applyFill="1" applyBorder="1" applyAlignment="1">
      <alignment horizontal="center" vertical="center"/>
    </xf>
    <xf numFmtId="0" fontId="14" fillId="0" borderId="46" xfId="0" applyFont="1" applyBorder="1" applyAlignment="1">
      <alignment horizontal="center" vertical="center"/>
    </xf>
    <xf numFmtId="0" fontId="14" fillId="6" borderId="46" xfId="0" applyFont="1" applyFill="1" applyBorder="1" applyAlignment="1">
      <alignment horizontal="center" vertical="center"/>
    </xf>
    <xf numFmtId="0" fontId="5" fillId="3" borderId="51" xfId="0" applyFont="1" applyFill="1" applyBorder="1" applyAlignment="1">
      <alignment horizontal="center"/>
    </xf>
    <xf numFmtId="0" fontId="5" fillId="3" borderId="51" xfId="0" applyFont="1" applyFill="1" applyBorder="1" applyAlignment="1">
      <alignment horizontal="center" vertical="center"/>
    </xf>
    <xf numFmtId="0" fontId="2" fillId="3" borderId="52" xfId="0" applyFont="1" applyFill="1" applyBorder="1" applyAlignment="1">
      <alignment horizontal="center"/>
    </xf>
    <xf numFmtId="0" fontId="2" fillId="3" borderId="88" xfId="0" applyFont="1" applyFill="1" applyBorder="1" applyAlignment="1">
      <alignment horizontal="center"/>
    </xf>
    <xf numFmtId="0" fontId="2" fillId="3" borderId="89" xfId="0" applyFont="1" applyFill="1" applyBorder="1" applyAlignment="1">
      <alignment horizontal="center"/>
    </xf>
    <xf numFmtId="0" fontId="16" fillId="3" borderId="90" xfId="0" applyFont="1" applyFill="1" applyBorder="1" applyAlignment="1">
      <alignment horizontal="center"/>
    </xf>
    <xf numFmtId="0" fontId="2" fillId="3" borderId="91" xfId="0" applyFont="1" applyFill="1" applyBorder="1" applyAlignment="1">
      <alignment horizontal="center"/>
    </xf>
    <xf numFmtId="0" fontId="18" fillId="3" borderId="89" xfId="0" applyFont="1" applyFill="1" applyBorder="1" applyAlignment="1">
      <alignment horizontal="center"/>
    </xf>
    <xf numFmtId="0" fontId="16" fillId="3" borderId="84" xfId="0" applyFont="1" applyFill="1" applyBorder="1" applyAlignment="1">
      <alignment horizontal="center" vertical="center"/>
    </xf>
    <xf numFmtId="0" fontId="16" fillId="3" borderId="51" xfId="0" applyFont="1" applyFill="1" applyBorder="1" applyAlignment="1">
      <alignment horizontal="center" vertical="center"/>
    </xf>
    <xf numFmtId="0" fontId="16" fillId="3" borderId="67" xfId="0" applyFont="1" applyFill="1" applyBorder="1" applyAlignment="1">
      <alignment horizontal="center"/>
    </xf>
    <xf numFmtId="0" fontId="16" fillId="3" borderId="93" xfId="0" applyFont="1" applyFill="1" applyBorder="1" applyAlignment="1">
      <alignment horizontal="center"/>
    </xf>
    <xf numFmtId="0" fontId="16" fillId="3" borderId="74" xfId="0" applyFont="1" applyFill="1" applyBorder="1" applyAlignment="1">
      <alignment horizontal="center" vertical="center"/>
    </xf>
    <xf numFmtId="0" fontId="16" fillId="3" borderId="43" xfId="0" applyFont="1" applyFill="1" applyBorder="1" applyAlignment="1">
      <alignment horizontal="center" vertical="center"/>
    </xf>
    <xf numFmtId="0" fontId="16" fillId="3" borderId="61" xfId="0" applyFont="1" applyFill="1" applyBorder="1" applyAlignment="1">
      <alignment horizontal="center"/>
    </xf>
    <xf numFmtId="0" fontId="16" fillId="3" borderId="65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18" fillId="3" borderId="6" xfId="0" applyFont="1" applyFill="1" applyBorder="1"/>
    <xf numFmtId="0" fontId="5" fillId="3" borderId="84" xfId="0" applyFont="1" applyFill="1" applyBorder="1" applyAlignment="1">
      <alignment horizontal="center" vertical="center"/>
    </xf>
    <xf numFmtId="0" fontId="2" fillId="3" borderId="84" xfId="0" applyFont="1" applyFill="1" applyBorder="1"/>
    <xf numFmtId="0" fontId="5" fillId="3" borderId="41" xfId="0" applyFont="1" applyFill="1" applyBorder="1" applyAlignment="1">
      <alignment horizontal="center"/>
    </xf>
    <xf numFmtId="0" fontId="5" fillId="3" borderId="88" xfId="0" applyFont="1" applyFill="1" applyBorder="1" applyAlignment="1">
      <alignment horizontal="center"/>
    </xf>
    <xf numFmtId="0" fontId="5" fillId="3" borderId="74" xfId="0" applyFont="1" applyFill="1" applyBorder="1" applyAlignment="1">
      <alignment horizontal="center"/>
    </xf>
    <xf numFmtId="0" fontId="5" fillId="3" borderId="59" xfId="0" applyFont="1" applyFill="1" applyBorder="1" applyAlignment="1">
      <alignment horizontal="center"/>
    </xf>
    <xf numFmtId="0" fontId="2" fillId="3" borderId="51" xfId="0" applyFont="1" applyFill="1" applyBorder="1"/>
    <xf numFmtId="0" fontId="5" fillId="3" borderId="52" xfId="0" applyFont="1" applyFill="1" applyBorder="1" applyAlignment="1">
      <alignment horizontal="center"/>
    </xf>
    <xf numFmtId="0" fontId="2" fillId="3" borderId="54" xfId="0" applyFont="1" applyFill="1" applyBorder="1"/>
    <xf numFmtId="0" fontId="2" fillId="3" borderId="95" xfId="0" applyFont="1" applyFill="1" applyBorder="1"/>
    <xf numFmtId="0" fontId="2" fillId="3" borderId="62" xfId="0" applyFont="1" applyFill="1" applyBorder="1"/>
    <xf numFmtId="0" fontId="8" fillId="16" borderId="0" xfId="0" applyFont="1" applyFill="1" applyAlignment="1">
      <alignment vertical="center"/>
    </xf>
    <xf numFmtId="0" fontId="9" fillId="6" borderId="54" xfId="0" applyFont="1" applyFill="1" applyBorder="1" applyAlignment="1">
      <alignment horizontal="center" vertical="center"/>
    </xf>
    <xf numFmtId="0" fontId="5" fillId="3" borderId="74" xfId="0" applyFont="1" applyFill="1" applyBorder="1" applyAlignment="1">
      <alignment horizontal="center" vertical="center"/>
    </xf>
    <xf numFmtId="0" fontId="5" fillId="3" borderId="43" xfId="0" applyFont="1" applyFill="1" applyBorder="1" applyAlignment="1">
      <alignment horizontal="center" vertical="center"/>
    </xf>
    <xf numFmtId="0" fontId="5" fillId="3" borderId="61" xfId="0" applyFont="1" applyFill="1" applyBorder="1" applyAlignment="1">
      <alignment horizontal="center"/>
    </xf>
    <xf numFmtId="0" fontId="2" fillId="3" borderId="62" xfId="0" applyFont="1" applyFill="1" applyBorder="1" applyAlignment="1">
      <alignment horizontal="center"/>
    </xf>
    <xf numFmtId="0" fontId="5" fillId="3" borderId="45" xfId="0" applyFont="1" applyFill="1" applyBorder="1" applyAlignment="1">
      <alignment horizontal="center"/>
    </xf>
    <xf numFmtId="0" fontId="16" fillId="3" borderId="46" xfId="0" applyFont="1" applyFill="1" applyBorder="1" applyAlignment="1">
      <alignment horizontal="center"/>
    </xf>
    <xf numFmtId="0" fontId="16" fillId="3" borderId="46" xfId="0" applyFont="1" applyFill="1" applyBorder="1" applyAlignment="1">
      <alignment horizontal="center" vertical="center"/>
    </xf>
    <xf numFmtId="0" fontId="16" fillId="3" borderId="80" xfId="0" applyFont="1" applyFill="1" applyBorder="1" applyAlignment="1">
      <alignment horizontal="center"/>
    </xf>
    <xf numFmtId="0" fontId="16" fillId="3" borderId="47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7" fillId="2" borderId="9" xfId="0" applyFont="1" applyFill="1" applyBorder="1" applyAlignment="1">
      <alignment horizontal="left" vertical="center" wrapText="1"/>
    </xf>
    <xf numFmtId="0" fontId="17" fillId="0" borderId="80" xfId="0" applyFont="1" applyBorder="1" applyAlignment="1">
      <alignment horizontal="center" vertical="center"/>
    </xf>
    <xf numFmtId="0" fontId="17" fillId="5" borderId="80" xfId="0" applyFont="1" applyFill="1" applyBorder="1" applyAlignment="1">
      <alignment horizontal="center" vertical="center"/>
    </xf>
    <xf numFmtId="0" fontId="17" fillId="6" borderId="81" xfId="0" applyFont="1" applyFill="1" applyBorder="1" applyAlignment="1">
      <alignment horizontal="center" vertical="center"/>
    </xf>
    <xf numFmtId="0" fontId="17" fillId="7" borderId="85" xfId="0" applyFont="1" applyFill="1" applyBorder="1" applyAlignment="1">
      <alignment horizontal="center" vertical="center"/>
    </xf>
    <xf numFmtId="0" fontId="17" fillId="0" borderId="46" xfId="0" applyFont="1" applyBorder="1" applyAlignment="1">
      <alignment horizontal="center" vertical="center"/>
    </xf>
    <xf numFmtId="0" fontId="17" fillId="6" borderId="86" xfId="0" applyFont="1" applyFill="1" applyBorder="1" applyAlignment="1">
      <alignment horizontal="center" vertical="center"/>
    </xf>
    <xf numFmtId="0" fontId="9" fillId="0" borderId="40" xfId="0" applyFont="1" applyBorder="1" applyAlignment="1">
      <alignment horizontal="center" vertical="center"/>
    </xf>
    <xf numFmtId="0" fontId="9" fillId="5" borderId="40" xfId="0" applyFont="1" applyFill="1" applyBorder="1" applyAlignment="1">
      <alignment horizontal="center" vertical="center"/>
    </xf>
    <xf numFmtId="0" fontId="9" fillId="6" borderId="41" xfId="0" applyFont="1" applyFill="1" applyBorder="1" applyAlignment="1">
      <alignment horizontal="center" vertical="center"/>
    </xf>
    <xf numFmtId="0" fontId="9" fillId="9" borderId="72" xfId="0" applyFont="1" applyFill="1" applyBorder="1" applyAlignment="1">
      <alignment horizontal="center" vertical="center"/>
    </xf>
    <xf numFmtId="0" fontId="9" fillId="10" borderId="56" xfId="0" applyFont="1" applyFill="1" applyBorder="1" applyAlignment="1">
      <alignment horizontal="center" vertical="center"/>
    </xf>
    <xf numFmtId="0" fontId="9" fillId="7" borderId="75" xfId="0" applyFont="1" applyFill="1" applyBorder="1" applyAlignment="1">
      <alignment horizontal="center" vertical="center"/>
    </xf>
    <xf numFmtId="0" fontId="9" fillId="6" borderId="56" xfId="0" applyFont="1" applyFill="1" applyBorder="1" applyAlignment="1">
      <alignment horizontal="center" vertical="center"/>
    </xf>
    <xf numFmtId="0" fontId="9" fillId="0" borderId="40" xfId="0" applyFont="1" applyBorder="1" applyAlignment="1">
      <alignment vertical="center"/>
    </xf>
    <xf numFmtId="0" fontId="9" fillId="11" borderId="72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5" borderId="8" xfId="0" applyFont="1" applyFill="1" applyBorder="1" applyAlignment="1">
      <alignment horizontal="center" vertical="center"/>
    </xf>
    <xf numFmtId="0" fontId="9" fillId="7" borderId="4" xfId="0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9" borderId="34" xfId="0" applyFont="1" applyFill="1" applyBorder="1" applyAlignment="1">
      <alignment horizontal="center" vertical="center"/>
    </xf>
    <xf numFmtId="0" fontId="9" fillId="6" borderId="35" xfId="0" applyFont="1" applyFill="1" applyBorder="1" applyAlignment="1">
      <alignment horizontal="center" vertical="center"/>
    </xf>
    <xf numFmtId="0" fontId="9" fillId="7" borderId="34" xfId="0" applyFont="1" applyFill="1" applyBorder="1" applyAlignment="1">
      <alignment horizontal="center" vertical="center"/>
    </xf>
    <xf numFmtId="0" fontId="9" fillId="0" borderId="10" xfId="0" applyFont="1" applyBorder="1" applyAlignment="1">
      <alignment vertical="center"/>
    </xf>
    <xf numFmtId="0" fontId="9" fillId="11" borderId="4" xfId="0" applyFont="1" applyFill="1" applyBorder="1" applyAlignment="1">
      <alignment horizontal="center" vertical="center"/>
    </xf>
    <xf numFmtId="0" fontId="9" fillId="9" borderId="4" xfId="0" applyFont="1" applyFill="1" applyBorder="1" applyAlignment="1">
      <alignment horizontal="center" vertical="center"/>
    </xf>
    <xf numFmtId="0" fontId="9" fillId="9" borderId="23" xfId="0" applyFont="1" applyFill="1" applyBorder="1" applyAlignment="1">
      <alignment horizontal="center" vertical="center"/>
    </xf>
    <xf numFmtId="0" fontId="9" fillId="7" borderId="32" xfId="0" applyFont="1" applyFill="1" applyBorder="1" applyAlignment="1">
      <alignment horizontal="center" vertical="center"/>
    </xf>
    <xf numFmtId="0" fontId="9" fillId="11" borderId="23" xfId="0" applyFont="1" applyFill="1" applyBorder="1" applyAlignment="1">
      <alignment horizontal="center" vertical="center"/>
    </xf>
    <xf numFmtId="0" fontId="17" fillId="7" borderId="32" xfId="0" applyFont="1" applyFill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6" borderId="33" xfId="0" applyFont="1" applyFill="1" applyBorder="1" applyAlignment="1">
      <alignment horizontal="center" vertical="center"/>
    </xf>
    <xf numFmtId="0" fontId="17" fillId="9" borderId="23" xfId="0" applyFont="1" applyFill="1" applyBorder="1" applyAlignment="1">
      <alignment horizontal="center" vertical="center"/>
    </xf>
    <xf numFmtId="0" fontId="9" fillId="12" borderId="25" xfId="0" applyFont="1" applyFill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11" borderId="25" xfId="0" applyFont="1" applyFill="1" applyBorder="1" applyAlignment="1">
      <alignment horizontal="center" vertical="center"/>
    </xf>
    <xf numFmtId="0" fontId="9" fillId="12" borderId="4" xfId="0" applyFont="1" applyFill="1" applyBorder="1" applyAlignment="1">
      <alignment horizontal="center" vertical="center"/>
    </xf>
    <xf numFmtId="0" fontId="9" fillId="5" borderId="10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6" borderId="54" xfId="0" applyFont="1" applyFill="1" applyBorder="1" applyAlignment="1">
      <alignment horizontal="center" vertical="center"/>
    </xf>
    <xf numFmtId="0" fontId="9" fillId="0" borderId="58" xfId="0" applyFont="1" applyBorder="1" applyAlignment="1">
      <alignment horizontal="center" vertical="center"/>
    </xf>
    <xf numFmtId="0" fontId="9" fillId="5" borderId="58" xfId="0" applyFont="1" applyFill="1" applyBorder="1" applyAlignment="1">
      <alignment horizontal="center" vertical="center"/>
    </xf>
    <xf numFmtId="0" fontId="9" fillId="6" borderId="59" xfId="0" applyFont="1" applyFill="1" applyBorder="1" applyAlignment="1">
      <alignment horizontal="center" vertical="center"/>
    </xf>
    <xf numFmtId="0" fontId="9" fillId="12" borderId="60" xfId="0" applyFont="1" applyFill="1" applyBorder="1" applyAlignment="1">
      <alignment horizontal="center" vertical="center"/>
    </xf>
    <xf numFmtId="0" fontId="9" fillId="0" borderId="61" xfId="0" applyFont="1" applyBorder="1" applyAlignment="1">
      <alignment horizontal="center" vertical="center"/>
    </xf>
    <xf numFmtId="0" fontId="17" fillId="0" borderId="40" xfId="0" applyFont="1" applyBorder="1" applyAlignment="1">
      <alignment horizontal="center" vertical="center"/>
    </xf>
    <xf numFmtId="0" fontId="17" fillId="5" borderId="40" xfId="0" applyFont="1" applyFill="1" applyBorder="1" applyAlignment="1">
      <alignment horizontal="center" vertical="center"/>
    </xf>
    <xf numFmtId="0" fontId="17" fillId="6" borderId="56" xfId="0" applyFont="1" applyFill="1" applyBorder="1" applyAlignment="1">
      <alignment horizontal="center" vertical="center"/>
    </xf>
    <xf numFmtId="0" fontId="17" fillId="9" borderId="75" xfId="0" applyFont="1" applyFill="1" applyBorder="1" applyAlignment="1">
      <alignment horizontal="center" vertical="center"/>
    </xf>
    <xf numFmtId="0" fontId="17" fillId="7" borderId="75" xfId="0" applyFont="1" applyFill="1" applyBorder="1" applyAlignment="1">
      <alignment horizontal="center" vertical="center"/>
    </xf>
    <xf numFmtId="0" fontId="17" fillId="0" borderId="58" xfId="0" applyFont="1" applyBorder="1" applyAlignment="1">
      <alignment horizontal="center" vertical="center"/>
    </xf>
    <xf numFmtId="0" fontId="17" fillId="5" borderId="58" xfId="0" applyFont="1" applyFill="1" applyBorder="1" applyAlignment="1">
      <alignment horizontal="center" vertical="center"/>
    </xf>
    <xf numFmtId="0" fontId="17" fillId="6" borderId="76" xfId="0" applyFont="1" applyFill="1" applyBorder="1" applyAlignment="1">
      <alignment horizontal="center" vertical="center"/>
    </xf>
    <xf numFmtId="0" fontId="17" fillId="9" borderId="77" xfId="0" applyFont="1" applyFill="1" applyBorder="1" applyAlignment="1">
      <alignment horizontal="center" vertical="center"/>
    </xf>
    <xf numFmtId="0" fontId="17" fillId="7" borderId="77" xfId="0" applyFont="1" applyFill="1" applyBorder="1" applyAlignment="1">
      <alignment horizontal="center" vertical="center"/>
    </xf>
    <xf numFmtId="0" fontId="9" fillId="11" borderId="60" xfId="0" applyFont="1" applyFill="1" applyBorder="1" applyAlignment="1">
      <alignment horizontal="center" vertical="center"/>
    </xf>
    <xf numFmtId="0" fontId="9" fillId="4" borderId="79" xfId="0" applyFont="1" applyFill="1" applyBorder="1" applyAlignment="1">
      <alignment horizontal="center" vertical="center"/>
    </xf>
    <xf numFmtId="0" fontId="9" fillId="0" borderId="80" xfId="0" applyFont="1" applyBorder="1" applyAlignment="1">
      <alignment horizontal="center" vertical="center"/>
    </xf>
    <xf numFmtId="0" fontId="9" fillId="5" borderId="80" xfId="0" applyFont="1" applyFill="1" applyBorder="1" applyAlignment="1">
      <alignment horizontal="center" vertical="center"/>
    </xf>
    <xf numFmtId="0" fontId="9" fillId="6" borderId="81" xfId="0" applyFont="1" applyFill="1" applyBorder="1" applyAlignment="1">
      <alignment horizontal="center" vertical="center"/>
    </xf>
    <xf numFmtId="0" fontId="9" fillId="11" borderId="80" xfId="0" applyFont="1" applyFill="1" applyBorder="1" applyAlignment="1">
      <alignment horizontal="center" vertical="center"/>
    </xf>
    <xf numFmtId="0" fontId="9" fillId="6" borderId="80" xfId="0" applyFont="1" applyFill="1" applyBorder="1" applyAlignment="1">
      <alignment horizontal="center" vertical="center"/>
    </xf>
    <xf numFmtId="0" fontId="9" fillId="6" borderId="96" xfId="0" applyFont="1" applyFill="1" applyBorder="1" applyAlignment="1">
      <alignment horizontal="center" vertical="center"/>
    </xf>
    <xf numFmtId="0" fontId="12" fillId="7" borderId="75" xfId="0" applyFont="1" applyFill="1" applyBorder="1" applyAlignment="1">
      <alignment horizontal="center" vertical="center"/>
    </xf>
    <xf numFmtId="0" fontId="12" fillId="3" borderId="43" xfId="0" applyFont="1" applyFill="1" applyBorder="1" applyAlignment="1">
      <alignment horizontal="center" vertical="center"/>
    </xf>
    <xf numFmtId="0" fontId="22" fillId="2" borderId="0" xfId="0" applyFont="1" applyFill="1" applyAlignment="1">
      <alignment vertical="center"/>
    </xf>
    <xf numFmtId="0" fontId="9" fillId="6" borderId="84" xfId="0" applyFont="1" applyFill="1" applyBorder="1" applyAlignment="1">
      <alignment horizontal="center" vertical="center"/>
    </xf>
    <xf numFmtId="0" fontId="12" fillId="3" borderId="51" xfId="0" applyFont="1" applyFill="1" applyBorder="1" applyAlignment="1">
      <alignment horizontal="center"/>
    </xf>
    <xf numFmtId="0" fontId="12" fillId="3" borderId="51" xfId="0" applyFont="1" applyFill="1" applyBorder="1" applyAlignment="1">
      <alignment horizontal="center" vertical="center"/>
    </xf>
    <xf numFmtId="0" fontId="9" fillId="6" borderId="9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/>
    </xf>
    <xf numFmtId="0" fontId="12" fillId="3" borderId="6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9" fillId="6" borderId="95" xfId="0" applyFont="1" applyFill="1" applyBorder="1" applyAlignment="1">
      <alignment horizontal="center" vertical="center"/>
    </xf>
    <xf numFmtId="0" fontId="12" fillId="3" borderId="74" xfId="0" applyFont="1" applyFill="1" applyBorder="1" applyAlignment="1">
      <alignment horizontal="center" vertical="center"/>
    </xf>
    <xf numFmtId="0" fontId="12" fillId="3" borderId="84" xfId="0" applyFont="1" applyFill="1" applyBorder="1" applyAlignment="1">
      <alignment horizontal="center" vertical="center"/>
    </xf>
    <xf numFmtId="1" fontId="12" fillId="3" borderId="51" xfId="0" applyNumberFormat="1" applyFont="1" applyFill="1" applyBorder="1" applyAlignment="1">
      <alignment horizontal="center" vertical="center"/>
    </xf>
    <xf numFmtId="0" fontId="14" fillId="0" borderId="0" xfId="0" applyFont="1"/>
    <xf numFmtId="0" fontId="5" fillId="3" borderId="10" xfId="0" applyFont="1" applyFill="1" applyBorder="1" applyAlignment="1">
      <alignment horizontal="center" vertical="center"/>
    </xf>
    <xf numFmtId="0" fontId="16" fillId="3" borderId="10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7" fillId="11" borderId="39" xfId="0" applyFont="1" applyFill="1" applyBorder="1" applyAlignment="1">
      <alignment horizontal="center" vertical="center"/>
    </xf>
    <xf numFmtId="0" fontId="17" fillId="11" borderId="57" xfId="0" applyFont="1" applyFill="1" applyBorder="1" applyAlignment="1">
      <alignment horizontal="center" vertical="center"/>
    </xf>
    <xf numFmtId="0" fontId="17" fillId="6" borderId="59" xfId="0" applyFont="1" applyFill="1" applyBorder="1" applyAlignment="1">
      <alignment horizontal="center" vertical="center"/>
    </xf>
    <xf numFmtId="0" fontId="17" fillId="6" borderId="84" xfId="0" applyFont="1" applyFill="1" applyBorder="1" applyAlignment="1">
      <alignment horizontal="center" vertical="center"/>
    </xf>
    <xf numFmtId="0" fontId="17" fillId="6" borderId="74" xfId="0" applyFont="1" applyFill="1" applyBorder="1" applyAlignment="1">
      <alignment horizontal="center" vertical="center"/>
    </xf>
    <xf numFmtId="0" fontId="9" fillId="8" borderId="39" xfId="0" applyFont="1" applyFill="1" applyBorder="1" applyAlignment="1">
      <alignment horizontal="center" vertical="center"/>
    </xf>
    <xf numFmtId="0" fontId="9" fillId="11" borderId="53" xfId="0" applyFont="1" applyFill="1" applyBorder="1" applyAlignment="1">
      <alignment horizontal="center" vertical="center"/>
    </xf>
    <xf numFmtId="0" fontId="9" fillId="11" borderId="98" xfId="0" applyFont="1" applyFill="1" applyBorder="1" applyAlignment="1">
      <alignment horizontal="center" vertical="center"/>
    </xf>
    <xf numFmtId="0" fontId="9" fillId="6" borderId="62" xfId="0" applyFont="1" applyFill="1" applyBorder="1" applyAlignment="1">
      <alignment horizontal="center" vertical="center"/>
    </xf>
    <xf numFmtId="0" fontId="9" fillId="7" borderId="72" xfId="0" applyFont="1" applyFill="1" applyBorder="1" applyAlignment="1">
      <alignment horizontal="center" vertical="center"/>
    </xf>
    <xf numFmtId="0" fontId="9" fillId="7" borderId="39" xfId="0" applyFont="1" applyFill="1" applyBorder="1" applyAlignment="1">
      <alignment horizontal="center" vertical="center"/>
    </xf>
    <xf numFmtId="0" fontId="9" fillId="12" borderId="99" xfId="0" applyFont="1" applyFill="1" applyBorder="1" applyAlignment="1">
      <alignment horizontal="center" vertical="center"/>
    </xf>
    <xf numFmtId="0" fontId="9" fillId="0" borderId="100" xfId="0" applyFont="1" applyBorder="1" applyAlignment="1">
      <alignment horizontal="center" vertical="center"/>
    </xf>
    <xf numFmtId="0" fontId="9" fillId="11" borderId="99" xfId="0" applyFont="1" applyFill="1" applyBorder="1" applyAlignment="1">
      <alignment horizontal="center" vertical="center"/>
    </xf>
    <xf numFmtId="0" fontId="9" fillId="11" borderId="103" xfId="0" applyFont="1" applyFill="1" applyBorder="1" applyAlignment="1">
      <alignment horizontal="center" vertical="center"/>
    </xf>
    <xf numFmtId="0" fontId="9" fillId="6" borderId="101" xfId="0" applyFont="1" applyFill="1" applyBorder="1" applyAlignment="1">
      <alignment horizontal="center" vertical="center"/>
    </xf>
    <xf numFmtId="0" fontId="9" fillId="11" borderId="102" xfId="0" applyFont="1" applyFill="1" applyBorder="1" applyAlignment="1">
      <alignment horizontal="center" vertical="center"/>
    </xf>
    <xf numFmtId="0" fontId="9" fillId="6" borderId="91" xfId="0" applyFont="1" applyFill="1" applyBorder="1" applyAlignment="1">
      <alignment horizontal="center" vertical="center"/>
    </xf>
    <xf numFmtId="0" fontId="9" fillId="11" borderId="92" xfId="0" applyFont="1" applyFill="1" applyBorder="1" applyAlignment="1">
      <alignment horizontal="center" vertical="center"/>
    </xf>
    <xf numFmtId="0" fontId="9" fillId="6" borderId="88" xfId="0" applyFont="1" applyFill="1" applyBorder="1" applyAlignment="1">
      <alignment horizontal="center" vertical="center"/>
    </xf>
    <xf numFmtId="0" fontId="9" fillId="7" borderId="92" xfId="0" applyFont="1" applyFill="1" applyBorder="1" applyAlignment="1">
      <alignment horizontal="center" vertical="center"/>
    </xf>
    <xf numFmtId="0" fontId="17" fillId="7" borderId="53" xfId="0" applyFont="1" applyFill="1" applyBorder="1" applyAlignment="1">
      <alignment horizontal="center" vertical="center"/>
    </xf>
    <xf numFmtId="0" fontId="9" fillId="6" borderId="104" xfId="0" applyFont="1" applyFill="1" applyBorder="1" applyAlignment="1">
      <alignment horizontal="center" vertical="center"/>
    </xf>
    <xf numFmtId="0" fontId="9" fillId="6" borderId="22" xfId="0" applyFont="1" applyFill="1" applyBorder="1" applyAlignment="1">
      <alignment horizontal="center" vertical="center"/>
    </xf>
    <xf numFmtId="0" fontId="9" fillId="6" borderId="2" xfId="0" applyFont="1" applyFill="1" applyBorder="1" applyAlignment="1">
      <alignment horizontal="center" vertical="center"/>
    </xf>
    <xf numFmtId="0" fontId="9" fillId="10" borderId="2" xfId="0" applyFont="1" applyFill="1" applyBorder="1" applyAlignment="1">
      <alignment horizontal="center" vertical="center"/>
    </xf>
    <xf numFmtId="0" fontId="17" fillId="10" borderId="9" xfId="0" applyFont="1" applyFill="1" applyBorder="1" applyAlignment="1">
      <alignment horizontal="center" vertical="center"/>
    </xf>
    <xf numFmtId="0" fontId="17" fillId="7" borderId="23" xfId="0" applyFont="1" applyFill="1" applyBorder="1" applyAlignment="1">
      <alignment horizontal="center" vertical="center"/>
    </xf>
    <xf numFmtId="0" fontId="17" fillId="6" borderId="9" xfId="0" applyFont="1" applyFill="1" applyBorder="1" applyAlignment="1">
      <alignment horizontal="center" vertical="center"/>
    </xf>
    <xf numFmtId="0" fontId="17" fillId="11" borderId="53" xfId="0" applyFont="1" applyFill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11" borderId="78" xfId="0" applyFont="1" applyFill="1" applyBorder="1" applyAlignment="1">
      <alignment horizontal="center" vertical="center"/>
    </xf>
    <xf numFmtId="0" fontId="9" fillId="7" borderId="23" xfId="0" applyFont="1" applyFill="1" applyBorder="1" applyAlignment="1">
      <alignment horizontal="center" vertical="center"/>
    </xf>
    <xf numFmtId="0" fontId="17" fillId="7" borderId="78" xfId="0" applyFont="1" applyFill="1" applyBorder="1" applyAlignment="1">
      <alignment horizontal="center" vertical="center"/>
    </xf>
    <xf numFmtId="0" fontId="17" fillId="9" borderId="78" xfId="0" applyFont="1" applyFill="1" applyBorder="1" applyAlignment="1">
      <alignment horizontal="center" vertical="center"/>
    </xf>
    <xf numFmtId="0" fontId="9" fillId="9" borderId="78" xfId="0" applyFont="1" applyFill="1" applyBorder="1" applyAlignment="1">
      <alignment horizontal="center" vertical="center"/>
    </xf>
    <xf numFmtId="0" fontId="9" fillId="10" borderId="76" xfId="0" applyFont="1" applyFill="1" applyBorder="1" applyAlignment="1">
      <alignment horizontal="center" vertical="center"/>
    </xf>
    <xf numFmtId="0" fontId="9" fillId="7" borderId="77" xfId="0" applyFont="1" applyFill="1" applyBorder="1" applyAlignment="1">
      <alignment horizontal="center" vertical="center"/>
    </xf>
    <xf numFmtId="0" fontId="9" fillId="6" borderId="76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2" fillId="0" borderId="49" xfId="0" applyFont="1" applyBorder="1" applyAlignment="1">
      <alignment horizontal="center"/>
    </xf>
    <xf numFmtId="0" fontId="5" fillId="3" borderId="67" xfId="0" applyFont="1" applyFill="1" applyBorder="1" applyAlignment="1">
      <alignment horizontal="center"/>
    </xf>
    <xf numFmtId="0" fontId="2" fillId="3" borderId="73" xfId="0" applyFont="1" applyFill="1" applyBorder="1" applyAlignment="1">
      <alignment horizontal="center"/>
    </xf>
    <xf numFmtId="0" fontId="5" fillId="0" borderId="107" xfId="0" applyFont="1" applyBorder="1" applyAlignment="1">
      <alignment horizontal="center"/>
    </xf>
    <xf numFmtId="0" fontId="5" fillId="0" borderId="15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16" fillId="3" borderId="43" xfId="0" applyFont="1" applyFill="1" applyBorder="1" applyAlignment="1">
      <alignment horizontal="center"/>
    </xf>
    <xf numFmtId="0" fontId="16" fillId="3" borderId="44" xfId="0" applyFont="1" applyFill="1" applyBorder="1" applyAlignment="1">
      <alignment horizontal="center"/>
    </xf>
    <xf numFmtId="0" fontId="5" fillId="3" borderId="100" xfId="0" applyFont="1" applyFill="1" applyBorder="1" applyAlignment="1">
      <alignment horizontal="center" vertical="center"/>
    </xf>
    <xf numFmtId="0" fontId="5" fillId="3" borderId="100" xfId="0" applyFont="1" applyFill="1" applyBorder="1" applyAlignment="1">
      <alignment horizontal="center"/>
    </xf>
    <xf numFmtId="0" fontId="2" fillId="3" borderId="101" xfId="0" applyFont="1" applyFill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2" fillId="0" borderId="108" xfId="0" applyFont="1" applyBorder="1" applyAlignment="1">
      <alignment horizontal="center"/>
    </xf>
    <xf numFmtId="1" fontId="12" fillId="3" borderId="50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9" fontId="2" fillId="0" borderId="0" xfId="0" applyNumberFormat="1" applyFont="1" applyAlignment="1">
      <alignment horizontal="center"/>
    </xf>
    <xf numFmtId="0" fontId="23" fillId="0" borderId="97" xfId="0" applyFont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/>
    </xf>
    <xf numFmtId="0" fontId="8" fillId="6" borderId="9" xfId="0" applyFont="1" applyFill="1" applyBorder="1" applyAlignment="1">
      <alignment horizontal="center" vertical="center"/>
    </xf>
    <xf numFmtId="0" fontId="8" fillId="6" borderId="74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/>
    </xf>
    <xf numFmtId="0" fontId="5" fillId="3" borderId="110" xfId="0" applyFont="1" applyFill="1" applyBorder="1" applyAlignment="1">
      <alignment horizontal="center"/>
    </xf>
    <xf numFmtId="0" fontId="8" fillId="6" borderId="84" xfId="0" applyFont="1" applyFill="1" applyBorder="1" applyAlignment="1">
      <alignment horizontal="center" vertical="center"/>
    </xf>
    <xf numFmtId="0" fontId="5" fillId="3" borderId="114" xfId="0" applyFont="1" applyFill="1" applyBorder="1" applyAlignment="1">
      <alignment horizontal="center"/>
    </xf>
    <xf numFmtId="0" fontId="12" fillId="3" borderId="114" xfId="0" applyFont="1" applyFill="1" applyBorder="1" applyAlignment="1">
      <alignment horizontal="center"/>
    </xf>
    <xf numFmtId="0" fontId="12" fillId="3" borderId="13" xfId="0" applyFont="1" applyFill="1" applyBorder="1" applyAlignment="1">
      <alignment horizontal="center"/>
    </xf>
    <xf numFmtId="0" fontId="12" fillId="3" borderId="110" xfId="0" applyFont="1" applyFill="1" applyBorder="1" applyAlignment="1">
      <alignment horizontal="center"/>
    </xf>
    <xf numFmtId="0" fontId="16" fillId="3" borderId="114" xfId="0" applyFont="1" applyFill="1" applyBorder="1" applyAlignment="1">
      <alignment horizontal="center"/>
    </xf>
    <xf numFmtId="0" fontId="16" fillId="3" borderId="110" xfId="0" applyFont="1" applyFill="1" applyBorder="1" applyAlignment="1">
      <alignment horizontal="center"/>
    </xf>
    <xf numFmtId="0" fontId="8" fillId="6" borderId="104" xfId="0" applyFont="1" applyFill="1" applyBorder="1" applyAlignment="1">
      <alignment horizontal="center" vertical="center"/>
    </xf>
    <xf numFmtId="0" fontId="8" fillId="6" borderId="22" xfId="0" applyFont="1" applyFill="1" applyBorder="1" applyAlignment="1">
      <alignment horizontal="center" vertical="center"/>
    </xf>
    <xf numFmtId="0" fontId="14" fillId="6" borderId="9" xfId="0" applyFont="1" applyFill="1" applyBorder="1" applyAlignment="1">
      <alignment horizontal="center" vertical="center"/>
    </xf>
    <xf numFmtId="0" fontId="8" fillId="6" borderId="95" xfId="0" applyFont="1" applyFill="1" applyBorder="1" applyAlignment="1">
      <alignment horizontal="center" vertical="center"/>
    </xf>
    <xf numFmtId="0" fontId="5" fillId="3" borderId="116" xfId="0" applyFont="1" applyFill="1" applyBorder="1" applyAlignment="1">
      <alignment horizontal="center"/>
    </xf>
    <xf numFmtId="0" fontId="16" fillId="3" borderId="116" xfId="0" applyFont="1" applyFill="1" applyBorder="1" applyAlignment="1">
      <alignment horizontal="center"/>
    </xf>
    <xf numFmtId="0" fontId="5" fillId="3" borderId="117" xfId="0" applyFont="1" applyFill="1" applyBorder="1" applyAlignment="1">
      <alignment horizontal="center"/>
    </xf>
    <xf numFmtId="0" fontId="8" fillId="6" borderId="68" xfId="0" applyFont="1" applyFill="1" applyBorder="1" applyAlignment="1">
      <alignment horizontal="center" vertical="center"/>
    </xf>
    <xf numFmtId="0" fontId="21" fillId="2" borderId="0" xfId="0" applyFont="1" applyFill="1" applyAlignment="1">
      <alignment horizontal="center"/>
    </xf>
    <xf numFmtId="0" fontId="20" fillId="0" borderId="111" xfId="0" applyFont="1" applyBorder="1" applyAlignment="1">
      <alignment horizontal="left" vertical="center" wrapText="1"/>
    </xf>
    <xf numFmtId="0" fontId="23" fillId="0" borderId="112" xfId="0" applyFont="1" applyBorder="1" applyAlignment="1">
      <alignment horizontal="left" vertical="center" wrapText="1"/>
    </xf>
    <xf numFmtId="0" fontId="23" fillId="0" borderId="113" xfId="0" applyFont="1" applyBorder="1" applyAlignment="1">
      <alignment horizontal="left" vertical="center" wrapText="1"/>
    </xf>
    <xf numFmtId="0" fontId="23" fillId="0" borderId="115" xfId="0" applyFont="1" applyBorder="1" applyAlignment="1">
      <alignment horizontal="left" vertical="center" wrapText="1"/>
    </xf>
    <xf numFmtId="0" fontId="9" fillId="0" borderId="0" xfId="0" applyFont="1" applyAlignment="1">
      <alignment wrapText="1"/>
    </xf>
    <xf numFmtId="0" fontId="24" fillId="0" borderId="0" xfId="0" applyFont="1"/>
    <xf numFmtId="0" fontId="20" fillId="2" borderId="23" xfId="0" applyFont="1" applyFill="1" applyBorder="1" applyAlignment="1">
      <alignment horizontal="left" vertical="center"/>
    </xf>
    <xf numFmtId="0" fontId="7" fillId="0" borderId="9" xfId="0" applyFont="1" applyBorder="1" applyAlignment="1">
      <alignment horizontal="left"/>
    </xf>
    <xf numFmtId="0" fontId="0" fillId="0" borderId="0" xfId="0" applyAlignment="1">
      <alignment horizontal="center"/>
    </xf>
    <xf numFmtId="0" fontId="14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25" fillId="0" borderId="0" xfId="0" applyFont="1"/>
    <xf numFmtId="0" fontId="8" fillId="0" borderId="49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8" fillId="5" borderId="8" xfId="0" applyFont="1" applyFill="1" applyBorder="1" applyAlignment="1">
      <alignment horizontal="center" vertical="center"/>
    </xf>
    <xf numFmtId="0" fontId="8" fillId="6" borderId="54" xfId="0" applyFont="1" applyFill="1" applyBorder="1" applyAlignment="1">
      <alignment horizontal="center" vertical="center"/>
    </xf>
    <xf numFmtId="0" fontId="8" fillId="9" borderId="23" xfId="0" applyFont="1" applyFill="1" applyBorder="1" applyAlignment="1">
      <alignment horizontal="center" vertical="center"/>
    </xf>
    <xf numFmtId="0" fontId="8" fillId="10" borderId="33" xfId="0" applyFont="1" applyFill="1" applyBorder="1" applyAlignment="1">
      <alignment horizontal="center" vertical="center"/>
    </xf>
    <xf numFmtId="0" fontId="8" fillId="7" borderId="32" xfId="0" applyFont="1" applyFill="1" applyBorder="1" applyAlignment="1">
      <alignment horizontal="center" vertical="center"/>
    </xf>
    <xf numFmtId="0" fontId="8" fillId="6" borderId="33" xfId="0" applyFont="1" applyFill="1" applyBorder="1" applyAlignment="1">
      <alignment horizontal="center" vertical="center"/>
    </xf>
    <xf numFmtId="0" fontId="8" fillId="7" borderId="23" xfId="0" applyFont="1" applyFill="1" applyBorder="1" applyAlignment="1">
      <alignment horizontal="center" vertical="center"/>
    </xf>
    <xf numFmtId="0" fontId="8" fillId="11" borderId="23" xfId="0" applyFont="1" applyFill="1" applyBorder="1" applyAlignment="1">
      <alignment horizontal="center" vertical="center"/>
    </xf>
    <xf numFmtId="0" fontId="7" fillId="0" borderId="112" xfId="0" applyFont="1" applyBorder="1" applyAlignment="1">
      <alignment horizontal="left" vertical="center" wrapText="1"/>
    </xf>
    <xf numFmtId="0" fontId="8" fillId="0" borderId="108" xfId="0" applyFont="1" applyBorder="1" applyAlignment="1">
      <alignment horizontal="center" vertical="center"/>
    </xf>
    <xf numFmtId="0" fontId="8" fillId="0" borderId="105" xfId="0" applyFont="1" applyBorder="1" applyAlignment="1">
      <alignment horizontal="center" vertical="center"/>
    </xf>
    <xf numFmtId="0" fontId="8" fillId="0" borderId="106" xfId="0" applyFont="1" applyBorder="1" applyAlignment="1">
      <alignment horizontal="center" vertical="center"/>
    </xf>
    <xf numFmtId="0" fontId="8" fillId="0" borderId="55" xfId="0" applyFont="1" applyBorder="1" applyAlignment="1">
      <alignment horizontal="center" vertical="center"/>
    </xf>
    <xf numFmtId="0" fontId="7" fillId="0" borderId="118" xfId="0" applyFont="1" applyBorder="1" applyAlignment="1">
      <alignment horizontal="left" vertical="center" wrapText="1"/>
    </xf>
    <xf numFmtId="0" fontId="5" fillId="4" borderId="63" xfId="0" applyFont="1" applyFill="1" applyBorder="1" applyAlignment="1">
      <alignment horizontal="center" vertical="center"/>
    </xf>
    <xf numFmtId="0" fontId="5" fillId="13" borderId="64" xfId="0" applyFont="1" applyFill="1" applyBorder="1" applyAlignment="1">
      <alignment horizontal="center" vertical="center"/>
    </xf>
    <xf numFmtId="0" fontId="5" fillId="14" borderId="64" xfId="0" applyFont="1" applyFill="1" applyBorder="1" applyAlignment="1">
      <alignment horizontal="center" vertical="center"/>
    </xf>
    <xf numFmtId="0" fontId="5" fillId="15" borderId="65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4" borderId="82" xfId="0" applyFont="1" applyFill="1" applyBorder="1" applyAlignment="1">
      <alignment horizontal="center" vertical="center"/>
    </xf>
    <xf numFmtId="0" fontId="5" fillId="13" borderId="11" xfId="0" applyFont="1" applyFill="1" applyBorder="1" applyAlignment="1">
      <alignment horizontal="center" vertical="center"/>
    </xf>
    <xf numFmtId="0" fontId="5" fillId="14" borderId="11" xfId="0" applyFont="1" applyFill="1" applyBorder="1" applyAlignment="1">
      <alignment horizontal="center" vertical="center"/>
    </xf>
    <xf numFmtId="0" fontId="5" fillId="15" borderId="83" xfId="0" applyFont="1" applyFill="1" applyBorder="1" applyAlignment="1">
      <alignment horizontal="center" vertical="center"/>
    </xf>
    <xf numFmtId="0" fontId="5" fillId="4" borderId="16" xfId="0" applyFont="1" applyFill="1" applyBorder="1" applyAlignment="1">
      <alignment horizontal="center" vertical="center"/>
    </xf>
    <xf numFmtId="0" fontId="5" fillId="15" borderId="36" xfId="0" applyFont="1" applyFill="1" applyBorder="1" applyAlignment="1">
      <alignment horizontal="center" vertical="center"/>
    </xf>
    <xf numFmtId="0" fontId="5" fillId="15" borderId="12" xfId="0" applyFont="1" applyFill="1" applyBorder="1" applyAlignment="1">
      <alignment horizontal="center" vertical="center"/>
    </xf>
    <xf numFmtId="0" fontId="6" fillId="0" borderId="109" xfId="0" applyFont="1" applyBorder="1" applyAlignment="1">
      <alignment horizontal="center" vertical="center" wrapText="1"/>
    </xf>
    <xf numFmtId="0" fontId="5" fillId="3" borderId="109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/>
    </xf>
    <xf numFmtId="0" fontId="5" fillId="4" borderId="42" xfId="0" applyFont="1" applyFill="1" applyBorder="1" applyAlignment="1">
      <alignment horizontal="center" vertical="center"/>
    </xf>
    <xf numFmtId="0" fontId="5" fillId="13" borderId="51" xfId="0" applyFont="1" applyFill="1" applyBorder="1" applyAlignment="1">
      <alignment horizontal="center" vertical="center"/>
    </xf>
    <xf numFmtId="0" fontId="5" fillId="14" borderId="51" xfId="0" applyFont="1" applyFill="1" applyBorder="1" applyAlignment="1">
      <alignment horizontal="center" vertical="center"/>
    </xf>
    <xf numFmtId="0" fontId="5" fillId="15" borderId="52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5" fillId="13" borderId="6" xfId="0" applyFont="1" applyFill="1" applyBorder="1" applyAlignment="1">
      <alignment horizontal="center" vertical="center"/>
    </xf>
    <xf numFmtId="0" fontId="5" fillId="15" borderId="31" xfId="0" applyFont="1" applyFill="1" applyBorder="1" applyAlignment="1">
      <alignment horizontal="center" vertical="center"/>
    </xf>
    <xf numFmtId="0" fontId="5" fillId="4" borderId="30" xfId="0" applyFont="1" applyFill="1" applyBorder="1" applyAlignment="1">
      <alignment horizontal="center" vertical="center"/>
    </xf>
    <xf numFmtId="0" fontId="5" fillId="15" borderId="7" xfId="0" applyFont="1" applyFill="1" applyBorder="1" applyAlignment="1">
      <alignment horizontal="center" vertical="center"/>
    </xf>
    <xf numFmtId="0" fontId="5" fillId="3" borderId="94" xfId="0" applyFont="1" applyFill="1" applyBorder="1" applyAlignment="1">
      <alignment horizontal="center" vertical="center"/>
    </xf>
    <xf numFmtId="0" fontId="5" fillId="3" borderId="95" xfId="0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5" fillId="0" borderId="19" xfId="0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24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" fontId="3" fillId="0" borderId="8" xfId="0" applyNumberFormat="1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20" fillId="2" borderId="6" xfId="0" applyFont="1" applyFill="1" applyBorder="1" applyAlignment="1">
      <alignment horizontal="left" vertical="center"/>
    </xf>
    <xf numFmtId="0" fontId="20" fillId="2" borderId="21" xfId="0" applyFont="1" applyFill="1" applyBorder="1" applyAlignment="1">
      <alignment horizontal="left" vertical="center"/>
    </xf>
    <xf numFmtId="0" fontId="20" fillId="2" borderId="4" xfId="0" applyFont="1" applyFill="1" applyBorder="1" applyAlignment="1">
      <alignment horizontal="left" vertical="center"/>
    </xf>
    <xf numFmtId="0" fontId="20" fillId="2" borderId="20" xfId="0" applyFont="1" applyFill="1" applyBorder="1" applyAlignment="1">
      <alignment horizontal="left" vertical="center"/>
    </xf>
    <xf numFmtId="0" fontId="9" fillId="4" borderId="72" xfId="0" applyFont="1" applyFill="1" applyBorder="1" applyAlignment="1">
      <alignment horizontal="center" vertical="center"/>
    </xf>
    <xf numFmtId="0" fontId="9" fillId="4" borderId="23" xfId="0" applyFont="1" applyFill="1" applyBorder="1" applyAlignment="1">
      <alignment horizontal="center" vertical="center"/>
    </xf>
    <xf numFmtId="0" fontId="9" fillId="4" borderId="78" xfId="0" applyFont="1" applyFill="1" applyBorder="1" applyAlignment="1">
      <alignment horizontal="center" vertical="center"/>
    </xf>
    <xf numFmtId="0" fontId="7" fillId="2" borderId="30" xfId="0" applyFont="1" applyFill="1" applyBorder="1" applyAlignment="1">
      <alignment horizontal="center" vertical="center"/>
    </xf>
    <xf numFmtId="0" fontId="7" fillId="2" borderId="33" xfId="0" applyFont="1" applyFill="1" applyBorder="1" applyAlignment="1">
      <alignment horizontal="left" vertical="center" wrapText="1"/>
    </xf>
    <xf numFmtId="0" fontId="7" fillId="2" borderId="119" xfId="0" applyFont="1" applyFill="1" applyBorder="1" applyAlignment="1">
      <alignment horizontal="center" vertical="center"/>
    </xf>
    <xf numFmtId="0" fontId="7" fillId="2" borderId="120" xfId="0" applyFont="1" applyFill="1" applyBorder="1" applyAlignment="1">
      <alignment horizontal="left" vertical="center"/>
    </xf>
    <xf numFmtId="0" fontId="7" fillId="2" borderId="121" xfId="0" applyFont="1" applyFill="1" applyBorder="1" applyAlignment="1">
      <alignment horizontal="left" vertical="center" wrapText="1"/>
    </xf>
    <xf numFmtId="0" fontId="17" fillId="4" borderId="72" xfId="0" applyFont="1" applyFill="1" applyBorder="1" applyAlignment="1">
      <alignment horizontal="center" vertical="center"/>
    </xf>
    <xf numFmtId="0" fontId="17" fillId="4" borderId="78" xfId="0" applyFont="1" applyFill="1" applyBorder="1" applyAlignment="1">
      <alignment horizontal="center" vertical="center"/>
    </xf>
    <xf numFmtId="0" fontId="15" fillId="0" borderId="122" xfId="0" applyFont="1" applyBorder="1" applyAlignment="1">
      <alignment horizontal="left" vertical="center" wrapText="1"/>
    </xf>
    <xf numFmtId="0" fontId="20" fillId="2" borderId="120" xfId="0" applyFont="1" applyFill="1" applyBorder="1" applyAlignment="1">
      <alignment horizontal="left" vertical="center"/>
    </xf>
    <xf numFmtId="0" fontId="15" fillId="0" borderId="123" xfId="0" applyFont="1" applyBorder="1" applyAlignment="1">
      <alignment horizontal="left" vertical="center" wrapText="1"/>
    </xf>
    <xf numFmtId="0" fontId="9" fillId="4" borderId="4" xfId="0" applyFont="1" applyFill="1" applyBorder="1" applyAlignment="1">
      <alignment horizontal="center" vertical="center"/>
    </xf>
    <xf numFmtId="0" fontId="17" fillId="4" borderId="23" xfId="0" applyFont="1" applyFill="1" applyBorder="1" applyAlignment="1">
      <alignment horizontal="center" vertical="center"/>
    </xf>
    <xf numFmtId="0" fontId="7" fillId="2" borderId="124" xfId="0" applyFont="1" applyFill="1" applyBorder="1" applyAlignment="1">
      <alignment horizontal="center" vertical="center"/>
    </xf>
    <xf numFmtId="0" fontId="7" fillId="2" borderId="125" xfId="0" applyFont="1" applyFill="1" applyBorder="1" applyAlignment="1">
      <alignment horizontal="left" vertical="center"/>
    </xf>
    <xf numFmtId="0" fontId="7" fillId="2" borderId="35" xfId="0" applyFont="1" applyFill="1" applyBorder="1" applyAlignment="1">
      <alignment horizontal="left" vertical="center"/>
    </xf>
    <xf numFmtId="0" fontId="7" fillId="0" borderId="33" xfId="0" applyFont="1" applyBorder="1" applyAlignment="1">
      <alignment horizontal="left" wrapText="1"/>
    </xf>
    <xf numFmtId="0" fontId="7" fillId="0" borderId="35" xfId="0" applyFont="1" applyBorder="1" applyAlignment="1">
      <alignment horizontal="left" vertical="center" wrapText="1"/>
    </xf>
    <xf numFmtId="0" fontId="20" fillId="0" borderId="122" xfId="0" applyFont="1" applyBorder="1" applyAlignment="1">
      <alignment horizontal="left" vertical="center" wrapText="1"/>
    </xf>
    <xf numFmtId="0" fontId="20" fillId="2" borderId="126" xfId="0" applyFont="1" applyFill="1" applyBorder="1" applyAlignment="1">
      <alignment horizontal="left" vertical="center"/>
    </xf>
    <xf numFmtId="0" fontId="7" fillId="2" borderId="127" xfId="0" applyFont="1" applyFill="1" applyBorder="1" applyAlignment="1">
      <alignment horizontal="left" vertical="center"/>
    </xf>
    <xf numFmtId="0" fontId="8" fillId="4" borderId="23" xfId="0" applyFont="1" applyFill="1" applyBorder="1" applyAlignment="1">
      <alignment horizontal="center" vertical="center"/>
    </xf>
    <xf numFmtId="0" fontId="7" fillId="2" borderId="32" xfId="0" applyFont="1" applyFill="1" applyBorder="1" applyAlignment="1">
      <alignment horizontal="center" vertical="center"/>
    </xf>
    <xf numFmtId="0" fontId="7" fillId="0" borderId="33" xfId="0" applyFont="1" applyBorder="1" applyAlignment="1">
      <alignment horizontal="left" vertical="center" wrapText="1"/>
    </xf>
    <xf numFmtId="0" fontId="20" fillId="0" borderId="33" xfId="0" applyFont="1" applyBorder="1" applyAlignment="1">
      <alignment horizontal="left" vertical="center" wrapText="1"/>
    </xf>
    <xf numFmtId="0" fontId="7" fillId="2" borderId="128" xfId="0" applyFont="1" applyFill="1" applyBorder="1" applyAlignment="1">
      <alignment horizontal="center" vertical="center"/>
    </xf>
    <xf numFmtId="0" fontId="7" fillId="2" borderId="129" xfId="0" applyFont="1" applyFill="1" applyBorder="1" applyAlignment="1">
      <alignment horizontal="left" vertical="center"/>
    </xf>
    <xf numFmtId="0" fontId="7" fillId="0" borderId="127" xfId="0" applyFont="1" applyBorder="1" applyAlignment="1">
      <alignment horizontal="left" vertical="center" wrapText="1"/>
    </xf>
    <xf numFmtId="0" fontId="20" fillId="0" borderId="33" xfId="0" applyFont="1" applyBorder="1" applyAlignment="1">
      <alignment horizontal="left"/>
    </xf>
    <xf numFmtId="0" fontId="20" fillId="17" borderId="33" xfId="0" applyFont="1" applyFill="1" applyBorder="1" applyAlignment="1">
      <alignment horizontal="left" vertical="center" wrapText="1"/>
    </xf>
    <xf numFmtId="0" fontId="20" fillId="0" borderId="33" xfId="0" applyFont="1" applyBorder="1" applyAlignment="1">
      <alignment horizontal="left" wrapText="1"/>
    </xf>
    <xf numFmtId="0" fontId="7" fillId="0" borderId="130" xfId="0" applyFont="1" applyBorder="1" applyAlignment="1">
      <alignment horizontal="left"/>
    </xf>
    <xf numFmtId="0" fontId="20" fillId="2" borderId="127" xfId="0" applyFont="1" applyFill="1" applyBorder="1" applyAlignment="1">
      <alignment horizontal="left" vertical="center"/>
    </xf>
    <xf numFmtId="0" fontId="20" fillId="0" borderId="127" xfId="0" applyFont="1" applyBorder="1" applyAlignment="1">
      <alignment horizontal="left" wrapText="1"/>
    </xf>
    <xf numFmtId="0" fontId="20" fillId="0" borderId="127" xfId="0" applyFont="1" applyBorder="1" applyAlignment="1">
      <alignment horizontal="left" vertical="center" wrapText="1"/>
    </xf>
    <xf numFmtId="0" fontId="20" fillId="0" borderId="35" xfId="0" applyFont="1" applyBorder="1" applyAlignment="1">
      <alignment horizontal="left" wrapText="1"/>
    </xf>
    <xf numFmtId="0" fontId="7" fillId="2" borderId="34" xfId="0" applyFont="1" applyFill="1" applyBorder="1" applyAlignment="1">
      <alignment horizontal="center" vertical="center"/>
    </xf>
    <xf numFmtId="0" fontId="7" fillId="2" borderId="131" xfId="0" applyFont="1" applyFill="1" applyBorder="1" applyAlignment="1">
      <alignment horizontal="center" vertical="center"/>
    </xf>
    <xf numFmtId="0" fontId="17" fillId="4" borderId="132" xfId="0" applyFont="1" applyFill="1" applyBorder="1" applyAlignment="1">
      <alignment horizontal="center" vertical="center"/>
    </xf>
    <xf numFmtId="0" fontId="7" fillId="2" borderId="133" xfId="0" applyFont="1" applyFill="1" applyBorder="1" applyAlignment="1">
      <alignment horizontal="center" vertical="center"/>
    </xf>
    <xf numFmtId="0" fontId="7" fillId="2" borderId="134" xfId="0" applyFont="1" applyFill="1" applyBorder="1" applyAlignment="1">
      <alignment horizontal="left" vertical="center"/>
    </xf>
    <xf numFmtId="0" fontId="7" fillId="2" borderId="135" xfId="0" applyFont="1" applyFill="1" applyBorder="1" applyAlignment="1">
      <alignment horizontal="left" vertical="center"/>
    </xf>
    <xf numFmtId="0" fontId="7" fillId="2" borderId="136" xfId="0" applyFont="1" applyFill="1" applyBorder="1" applyAlignment="1">
      <alignment horizontal="center" vertical="center"/>
    </xf>
    <xf numFmtId="0" fontId="6" fillId="2" borderId="135" xfId="0" applyFont="1" applyFill="1" applyBorder="1" applyAlignment="1">
      <alignment horizontal="left" vertical="center"/>
    </xf>
    <xf numFmtId="0" fontId="6" fillId="2" borderId="137" xfId="0" applyFont="1" applyFill="1" applyBorder="1" applyAlignment="1">
      <alignment horizontal="left" vertical="center"/>
    </xf>
    <xf numFmtId="0" fontId="7" fillId="2" borderId="138" xfId="0" applyFont="1" applyFill="1" applyBorder="1" applyAlignment="1">
      <alignment horizontal="center" vertical="center"/>
    </xf>
    <xf numFmtId="0" fontId="6" fillId="2" borderId="134" xfId="0" applyFont="1" applyFill="1" applyBorder="1" applyAlignment="1">
      <alignment horizontal="left" vertical="center"/>
    </xf>
    <xf numFmtId="0" fontId="6" fillId="0" borderId="139" xfId="0" applyFont="1" applyBorder="1" applyAlignment="1">
      <alignment horizontal="left" vertical="center" wrapText="1"/>
    </xf>
    <xf numFmtId="0" fontId="6" fillId="0" borderId="139" xfId="0" applyFont="1" applyBorder="1" applyAlignment="1">
      <alignment horizontal="left" wrapText="1"/>
    </xf>
    <xf numFmtId="0" fontId="7" fillId="2" borderId="55" xfId="0" applyFont="1" applyFill="1" applyBorder="1" applyAlignment="1">
      <alignment horizontal="center" vertical="center"/>
    </xf>
    <xf numFmtId="0" fontId="20" fillId="2" borderId="14" xfId="0" applyFont="1" applyFill="1" applyBorder="1" applyAlignment="1">
      <alignment horizontal="left" vertical="center"/>
    </xf>
    <xf numFmtId="0" fontId="7" fillId="2" borderId="106" xfId="0" applyFont="1" applyFill="1" applyBorder="1" applyAlignment="1">
      <alignment horizontal="left" vertical="center"/>
    </xf>
    <xf numFmtId="0" fontId="7" fillId="2" borderId="140" xfId="0" applyFont="1" applyFill="1" applyBorder="1" applyAlignment="1">
      <alignment horizontal="center" vertical="center"/>
    </xf>
    <xf numFmtId="0" fontId="20" fillId="2" borderId="11" xfId="0" applyFont="1" applyFill="1" applyBorder="1" applyAlignment="1">
      <alignment horizontal="left" vertical="center"/>
    </xf>
    <xf numFmtId="0" fontId="4" fillId="2" borderId="138" xfId="0" applyFont="1" applyFill="1" applyBorder="1" applyAlignment="1">
      <alignment horizontal="center" vertical="center"/>
    </xf>
    <xf numFmtId="0" fontId="6" fillId="0" borderId="141" xfId="0" applyFont="1" applyBorder="1" applyAlignment="1">
      <alignment horizontal="left" vertical="center" wrapText="1"/>
    </xf>
    <xf numFmtId="0" fontId="7" fillId="2" borderId="11" xfId="0" applyFont="1" applyFill="1" applyBorder="1" applyAlignment="1">
      <alignment horizontal="left" vertical="center"/>
    </xf>
    <xf numFmtId="0" fontId="19" fillId="2" borderId="136" xfId="0" applyFont="1" applyFill="1" applyBorder="1" applyAlignment="1">
      <alignment vertical="center"/>
    </xf>
    <xf numFmtId="0" fontId="7" fillId="2" borderId="11" xfId="0" applyFont="1" applyFill="1" applyBorder="1" applyAlignment="1">
      <alignment horizontal="center" vertical="center"/>
    </xf>
    <xf numFmtId="0" fontId="4" fillId="2" borderId="136" xfId="0" applyFont="1" applyFill="1" applyBorder="1" applyAlignment="1">
      <alignment horizontal="left" vertical="center"/>
    </xf>
    <xf numFmtId="0" fontId="20" fillId="17" borderId="36" xfId="0" applyFont="1" applyFill="1" applyBorder="1" applyAlignment="1">
      <alignment horizontal="left" vertical="center"/>
    </xf>
    <xf numFmtId="0" fontId="7" fillId="2" borderId="142" xfId="0" applyFont="1" applyFill="1" applyBorder="1" applyAlignment="1">
      <alignment horizontal="center" vertical="center"/>
    </xf>
    <xf numFmtId="0" fontId="8" fillId="0" borderId="0" xfId="0" applyFont="1"/>
    <xf numFmtId="0" fontId="4" fillId="2" borderId="14" xfId="0" applyFont="1" applyFill="1" applyBorder="1" applyAlignment="1">
      <alignment horizontal="right" vertical="center"/>
    </xf>
    <xf numFmtId="0" fontId="4" fillId="2" borderId="18" xfId="0" applyFont="1" applyFill="1" applyBorder="1" applyAlignment="1">
      <alignment horizontal="right" vertical="center"/>
    </xf>
    <xf numFmtId="0" fontId="4" fillId="2" borderId="15" xfId="0" applyFont="1" applyFill="1" applyBorder="1" applyAlignment="1">
      <alignment horizontal="right" vertical="center"/>
    </xf>
    <xf numFmtId="0" fontId="4" fillId="2" borderId="0" xfId="0" applyFont="1" applyFill="1" applyAlignment="1">
      <alignment horizontal="right" vertical="center"/>
    </xf>
    <xf numFmtId="0" fontId="6" fillId="2" borderId="9" xfId="0" applyFont="1" applyFill="1" applyBorder="1" applyAlignment="1">
      <alignment horizontal="right"/>
    </xf>
    <xf numFmtId="0" fontId="6" fillId="2" borderId="3" xfId="0" applyFont="1" applyFill="1" applyBorder="1" applyAlignment="1">
      <alignment horizontal="right"/>
    </xf>
    <xf numFmtId="0" fontId="6" fillId="2" borderId="2" xfId="0" applyFont="1" applyFill="1" applyBorder="1" applyAlignment="1">
      <alignment horizontal="right"/>
    </xf>
    <xf numFmtId="0" fontId="10" fillId="0" borderId="68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7" fillId="3" borderId="66" xfId="0" applyFont="1" applyFill="1" applyBorder="1" applyAlignment="1">
      <alignment horizontal="center" vertical="center" wrapText="1"/>
    </xf>
    <xf numFmtId="0" fontId="7" fillId="3" borderId="48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0" fontId="2" fillId="0" borderId="0" xfId="0" applyFont="1" applyAlignment="1">
      <alignment horizontal="left"/>
    </xf>
    <xf numFmtId="0" fontId="4" fillId="0" borderId="66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6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2" borderId="68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5" fillId="0" borderId="69" xfId="0" applyFont="1" applyBorder="1" applyAlignment="1">
      <alignment horizontal="center" vertical="center"/>
    </xf>
    <xf numFmtId="0" fontId="5" fillId="0" borderId="70" xfId="0" applyFont="1" applyBorder="1" applyAlignment="1">
      <alignment horizontal="center" vertical="center"/>
    </xf>
    <xf numFmtId="0" fontId="5" fillId="0" borderId="71" xfId="0" applyFont="1" applyBorder="1" applyAlignment="1">
      <alignment horizontal="center" vertical="center"/>
    </xf>
    <xf numFmtId="0" fontId="7" fillId="3" borderId="67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73" xfId="0" applyFont="1" applyFill="1" applyBorder="1" applyAlignment="1">
      <alignment horizontal="center" vertical="center" wrapText="1"/>
    </xf>
    <xf numFmtId="0" fontId="7" fillId="3" borderId="49" xfId="0" applyFont="1" applyFill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72" xfId="0" applyFont="1" applyBorder="1" applyAlignment="1">
      <alignment horizontal="center" vertical="center"/>
    </xf>
  </cellXfs>
  <cellStyles count="2">
    <cellStyle name="Excel Built-in Normal" xfId="1" xr:uid="{646E5F70-A938-46D0-BEEC-1722CDC79ED5}"/>
    <cellStyle name="Normalny" xfId="0" builtinId="0"/>
  </cellStyles>
  <dxfs count="1"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CCF24-0FD3-4230-B160-2DC8445C6A1E}">
  <dimension ref="A1:AF83"/>
  <sheetViews>
    <sheetView tabSelected="1" zoomScaleNormal="100" workbookViewId="0">
      <selection activeCell="A2" sqref="A2:AE2"/>
    </sheetView>
  </sheetViews>
  <sheetFormatPr defaultRowHeight="14.4" x14ac:dyDescent="0.3"/>
  <cols>
    <col min="1" max="1" width="3.5546875" style="251" customWidth="1"/>
    <col min="2" max="2" width="5.88671875" customWidth="1"/>
    <col min="3" max="3" width="33.77734375" customWidth="1"/>
    <col min="4" max="4" width="4.21875" customWidth="1"/>
    <col min="5" max="5" width="4.77734375" customWidth="1"/>
    <col min="6" max="7" width="4.21875" customWidth="1"/>
    <col min="8" max="8" width="3.77734375" customWidth="1"/>
    <col min="9" max="9" width="4.77734375" customWidth="1"/>
    <col min="10" max="11" width="4.21875" customWidth="1"/>
    <col min="12" max="12" width="4.5546875" customWidth="1"/>
    <col min="13" max="13" width="4.44140625" customWidth="1"/>
    <col min="14" max="14" width="4.21875" customWidth="1"/>
    <col min="15" max="15" width="4" customWidth="1"/>
    <col min="16" max="16" width="4.44140625" customWidth="1"/>
    <col min="17" max="17" width="4.33203125" customWidth="1"/>
    <col min="18" max="18" width="4.21875" customWidth="1"/>
    <col min="19" max="19" width="4.109375" customWidth="1"/>
    <col min="20" max="20" width="3.77734375" customWidth="1"/>
    <col min="21" max="21" width="4.44140625" customWidth="1"/>
    <col min="22" max="22" width="4.5546875" customWidth="1"/>
    <col min="23" max="23" width="4.44140625" customWidth="1"/>
    <col min="24" max="24" width="4.21875" customWidth="1"/>
    <col min="25" max="25" width="5" customWidth="1"/>
    <col min="26" max="26" width="12.21875" style="248" customWidth="1"/>
    <col min="27" max="27" width="0" hidden="1" customWidth="1"/>
    <col min="30" max="30" width="9.77734375" customWidth="1"/>
    <col min="32" max="32" width="39.21875" customWidth="1"/>
  </cols>
  <sheetData>
    <row r="1" spans="1:32" ht="15.6" x14ac:dyDescent="0.3">
      <c r="A1" s="394" t="s">
        <v>100</v>
      </c>
      <c r="B1" s="394"/>
      <c r="C1" s="394"/>
      <c r="D1" s="394"/>
      <c r="E1" s="394"/>
      <c r="F1" s="394"/>
      <c r="G1" s="394"/>
      <c r="H1" s="394"/>
      <c r="I1" s="394"/>
      <c r="J1" s="394"/>
      <c r="K1" s="394"/>
      <c r="L1" s="394"/>
      <c r="M1" s="394"/>
      <c r="N1" s="394"/>
      <c r="O1" s="394"/>
      <c r="P1" s="394"/>
      <c r="Q1" s="394"/>
      <c r="R1" s="394"/>
      <c r="S1" s="394"/>
      <c r="T1" s="394"/>
      <c r="U1" s="394"/>
      <c r="V1" s="394"/>
      <c r="W1" s="394"/>
      <c r="X1" s="394"/>
      <c r="Y1" s="394"/>
      <c r="Z1" s="394"/>
      <c r="AA1" s="394"/>
      <c r="AB1" s="394"/>
      <c r="AC1" s="394"/>
      <c r="AD1" s="394"/>
      <c r="AE1" s="394"/>
      <c r="AF1" s="1"/>
    </row>
    <row r="2" spans="1:32" x14ac:dyDescent="0.3">
      <c r="A2" s="395" t="s">
        <v>112</v>
      </c>
      <c r="B2" s="395"/>
      <c r="C2" s="395"/>
      <c r="D2" s="395"/>
      <c r="E2" s="395"/>
      <c r="F2" s="395"/>
      <c r="G2" s="395"/>
      <c r="H2" s="395"/>
      <c r="I2" s="395"/>
      <c r="J2" s="395"/>
      <c r="K2" s="395"/>
      <c r="L2" s="395"/>
      <c r="M2" s="395"/>
      <c r="N2" s="395"/>
      <c r="O2" s="395"/>
      <c r="P2" s="395"/>
      <c r="Q2" s="395"/>
      <c r="R2" s="395"/>
      <c r="S2" s="395"/>
      <c r="T2" s="395"/>
      <c r="U2" s="395"/>
      <c r="V2" s="395"/>
      <c r="W2" s="395"/>
      <c r="X2" s="395"/>
      <c r="Y2" s="395"/>
      <c r="Z2" s="395"/>
      <c r="AA2" s="395"/>
      <c r="AB2" s="395"/>
      <c r="AC2" s="395"/>
      <c r="AD2" s="395"/>
      <c r="AE2" s="395"/>
      <c r="AF2" s="1"/>
    </row>
    <row r="3" spans="1:32" x14ac:dyDescent="0.3">
      <c r="A3" s="396"/>
      <c r="B3" s="396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42"/>
      <c r="AA3" s="1"/>
      <c r="AB3" s="1"/>
      <c r="AC3" s="1"/>
      <c r="AD3" s="1"/>
      <c r="AE3" s="1"/>
      <c r="AF3" s="1"/>
    </row>
    <row r="4" spans="1:32" ht="18" customHeight="1" x14ac:dyDescent="0.3">
      <c r="A4" s="397" t="s">
        <v>0</v>
      </c>
      <c r="B4" s="399" t="s">
        <v>1</v>
      </c>
      <c r="C4" s="401" t="s">
        <v>2</v>
      </c>
      <c r="D4" s="403" t="s">
        <v>3</v>
      </c>
      <c r="E4" s="404"/>
      <c r="F4" s="404"/>
      <c r="G4" s="405"/>
      <c r="H4" s="403" t="s">
        <v>4</v>
      </c>
      <c r="I4" s="404"/>
      <c r="J4" s="405"/>
      <c r="K4" s="403" t="s">
        <v>5</v>
      </c>
      <c r="L4" s="404"/>
      <c r="M4" s="405"/>
      <c r="N4" s="403" t="s">
        <v>6</v>
      </c>
      <c r="O4" s="404"/>
      <c r="P4" s="405"/>
      <c r="Q4" s="403" t="s">
        <v>7</v>
      </c>
      <c r="R4" s="404"/>
      <c r="S4" s="405"/>
      <c r="T4" s="403" t="s">
        <v>8</v>
      </c>
      <c r="U4" s="404"/>
      <c r="V4" s="405"/>
      <c r="W4" s="404" t="s">
        <v>9</v>
      </c>
      <c r="X4" s="404"/>
      <c r="Y4" s="412"/>
      <c r="Z4" s="386" t="s">
        <v>10</v>
      </c>
      <c r="AA4" s="388" t="s">
        <v>11</v>
      </c>
      <c r="AB4" s="406" t="s">
        <v>12</v>
      </c>
      <c r="AC4" s="406" t="s">
        <v>13</v>
      </c>
      <c r="AD4" s="406" t="s">
        <v>14</v>
      </c>
      <c r="AE4" s="408" t="s">
        <v>15</v>
      </c>
      <c r="AF4" s="1"/>
    </row>
    <row r="5" spans="1:32" x14ac:dyDescent="0.3">
      <c r="A5" s="398"/>
      <c r="B5" s="400"/>
      <c r="C5" s="402"/>
      <c r="D5" s="410" t="s">
        <v>16</v>
      </c>
      <c r="E5" s="390"/>
      <c r="F5" s="390"/>
      <c r="G5" s="411"/>
      <c r="H5" s="410">
        <v>15</v>
      </c>
      <c r="I5" s="390"/>
      <c r="J5" s="411"/>
      <c r="K5" s="410">
        <v>15</v>
      </c>
      <c r="L5" s="390"/>
      <c r="M5" s="411"/>
      <c r="N5" s="410">
        <v>15</v>
      </c>
      <c r="O5" s="390"/>
      <c r="P5" s="411"/>
      <c r="Q5" s="410">
        <v>15</v>
      </c>
      <c r="R5" s="390"/>
      <c r="S5" s="411"/>
      <c r="T5" s="410">
        <v>15</v>
      </c>
      <c r="U5" s="390"/>
      <c r="V5" s="411"/>
      <c r="W5" s="390">
        <v>15</v>
      </c>
      <c r="X5" s="390"/>
      <c r="Y5" s="391"/>
      <c r="Z5" s="387"/>
      <c r="AA5" s="389"/>
      <c r="AB5" s="407"/>
      <c r="AC5" s="407"/>
      <c r="AD5" s="407"/>
      <c r="AE5" s="409"/>
      <c r="AF5" s="1"/>
    </row>
    <row r="6" spans="1:32" ht="15" thickBot="1" x14ac:dyDescent="0.35">
      <c r="A6" s="398"/>
      <c r="B6" s="400"/>
      <c r="C6" s="402"/>
      <c r="D6" s="17" t="s">
        <v>17</v>
      </c>
      <c r="E6" s="3" t="s">
        <v>18</v>
      </c>
      <c r="F6" s="4" t="s">
        <v>19</v>
      </c>
      <c r="G6" s="18" t="s">
        <v>20</v>
      </c>
      <c r="H6" s="20" t="s">
        <v>17</v>
      </c>
      <c r="I6" s="3" t="s">
        <v>21</v>
      </c>
      <c r="J6" s="18" t="s">
        <v>20</v>
      </c>
      <c r="K6" s="20" t="s">
        <v>22</v>
      </c>
      <c r="L6" s="3" t="s">
        <v>21</v>
      </c>
      <c r="M6" s="18" t="s">
        <v>20</v>
      </c>
      <c r="N6" s="20" t="s">
        <v>22</v>
      </c>
      <c r="O6" s="3" t="s">
        <v>21</v>
      </c>
      <c r="P6" s="18" t="s">
        <v>20</v>
      </c>
      <c r="Q6" s="20" t="s">
        <v>22</v>
      </c>
      <c r="R6" s="3" t="s">
        <v>21</v>
      </c>
      <c r="S6" s="18" t="s">
        <v>20</v>
      </c>
      <c r="T6" s="20" t="s">
        <v>22</v>
      </c>
      <c r="U6" s="3" t="s">
        <v>21</v>
      </c>
      <c r="V6" s="18" t="s">
        <v>20</v>
      </c>
      <c r="W6" s="16" t="s">
        <v>22</v>
      </c>
      <c r="X6" s="3" t="s">
        <v>21</v>
      </c>
      <c r="Y6" s="5" t="s">
        <v>20</v>
      </c>
      <c r="Z6" s="387"/>
      <c r="AA6" s="389"/>
      <c r="AB6" s="407"/>
      <c r="AC6" s="407"/>
      <c r="AD6" s="407"/>
      <c r="AE6" s="409"/>
      <c r="AF6" s="1"/>
    </row>
    <row r="7" spans="1:32" ht="15" thickBot="1" x14ac:dyDescent="0.35">
      <c r="A7" s="355" t="s">
        <v>103</v>
      </c>
      <c r="B7" s="356" t="s">
        <v>102</v>
      </c>
      <c r="C7" s="357" t="s">
        <v>23</v>
      </c>
      <c r="D7" s="354">
        <f>SUM(H7,K7,N7,Q7,T7,W7)</f>
        <v>0</v>
      </c>
      <c r="E7" s="83">
        <f>SUM(I7,L7,O7,R7,U7,X7)</f>
        <v>120</v>
      </c>
      <c r="F7" s="84">
        <f>SUM(D7:E7)</f>
        <v>120</v>
      </c>
      <c r="G7" s="85">
        <f>SUM(J7,M7,P7,S7,V7,Y7)</f>
        <v>10</v>
      </c>
      <c r="H7" s="34"/>
      <c r="I7" s="35"/>
      <c r="J7" s="36"/>
      <c r="K7" s="86">
        <v>0</v>
      </c>
      <c r="L7" s="87">
        <v>30</v>
      </c>
      <c r="M7" s="88">
        <v>2</v>
      </c>
      <c r="N7" s="86">
        <v>0</v>
      </c>
      <c r="O7" s="87">
        <v>30</v>
      </c>
      <c r="P7" s="88">
        <v>2</v>
      </c>
      <c r="Q7" s="86">
        <v>0</v>
      </c>
      <c r="R7" s="87">
        <v>30</v>
      </c>
      <c r="S7" s="88">
        <v>3</v>
      </c>
      <c r="T7" s="86">
        <v>0</v>
      </c>
      <c r="U7" s="87">
        <v>30</v>
      </c>
      <c r="V7" s="88">
        <v>3</v>
      </c>
      <c r="W7" s="37"/>
      <c r="X7" s="38"/>
      <c r="Y7" s="39"/>
      <c r="Z7" s="221" t="s">
        <v>24</v>
      </c>
      <c r="AA7" s="75">
        <f>E7/25</f>
        <v>4.8</v>
      </c>
      <c r="AB7" s="76">
        <v>4</v>
      </c>
      <c r="AC7" s="77">
        <f>F7/25</f>
        <v>4.8</v>
      </c>
      <c r="AD7" s="78">
        <f>G7</f>
        <v>10</v>
      </c>
      <c r="AE7" s="79">
        <v>10</v>
      </c>
      <c r="AF7" s="1"/>
    </row>
    <row r="8" spans="1:32" s="254" customFormat="1" ht="15" thickBot="1" x14ac:dyDescent="0.35">
      <c r="A8" s="358"/>
      <c r="B8" s="360" t="s">
        <v>25</v>
      </c>
      <c r="C8" s="359" t="s">
        <v>26</v>
      </c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253"/>
      <c r="AA8" s="56"/>
      <c r="AB8" s="56"/>
      <c r="AC8" s="56"/>
      <c r="AD8" s="1"/>
      <c r="AE8" s="56"/>
      <c r="AF8" s="1"/>
    </row>
    <row r="9" spans="1:32" x14ac:dyDescent="0.3">
      <c r="A9" s="377" t="s">
        <v>104</v>
      </c>
      <c r="B9" s="80" t="s">
        <v>113</v>
      </c>
      <c r="C9" s="346" t="s">
        <v>27</v>
      </c>
      <c r="D9" s="314">
        <f>SUM(H9,K9,N9,Q9,T9,W9)</f>
        <v>15</v>
      </c>
      <c r="E9" s="89">
        <f>SUM(I9,L9,O9,R9,U9,X9)</f>
        <v>45</v>
      </c>
      <c r="F9" s="90">
        <f>SUM(D9:E9)</f>
        <v>60</v>
      </c>
      <c r="G9" s="91">
        <f>SUM(J9,M9,P9,S9,V9,Y9)</f>
        <v>3</v>
      </c>
      <c r="H9" s="92">
        <v>15</v>
      </c>
      <c r="I9" s="89">
        <v>15</v>
      </c>
      <c r="J9" s="93">
        <v>2</v>
      </c>
      <c r="K9" s="145">
        <v>0</v>
      </c>
      <c r="L9" s="89">
        <v>30</v>
      </c>
      <c r="M9" s="95">
        <v>1</v>
      </c>
      <c r="N9" s="94"/>
      <c r="O9" s="96"/>
      <c r="P9" s="95"/>
      <c r="Q9" s="94"/>
      <c r="R9" s="89"/>
      <c r="S9" s="95"/>
      <c r="T9" s="94"/>
      <c r="U9" s="89"/>
      <c r="V9" s="95"/>
      <c r="W9" s="97"/>
      <c r="X9" s="89"/>
      <c r="Y9" s="227"/>
      <c r="Z9" s="243" t="s">
        <v>28</v>
      </c>
      <c r="AA9" s="228">
        <f>E9/25</f>
        <v>1.8</v>
      </c>
      <c r="AB9" s="41">
        <v>1</v>
      </c>
      <c r="AC9" s="41">
        <f>F9/25</f>
        <v>2.4</v>
      </c>
      <c r="AD9" s="40"/>
      <c r="AE9" s="42"/>
      <c r="AF9" s="24"/>
    </row>
    <row r="10" spans="1:32" x14ac:dyDescent="0.3">
      <c r="A10" s="338" t="s">
        <v>105</v>
      </c>
      <c r="B10" s="80" t="s">
        <v>114</v>
      </c>
      <c r="C10" s="351" t="s">
        <v>29</v>
      </c>
      <c r="D10" s="315">
        <f t="shared" ref="D10:E15" si="0">SUM(H10,K10,N10,Q10,T10,W10)</f>
        <v>15</v>
      </c>
      <c r="E10" s="98">
        <f t="shared" si="0"/>
        <v>15</v>
      </c>
      <c r="F10" s="99">
        <f t="shared" ref="F10:F15" si="1">SUM(D10:E10)</f>
        <v>30</v>
      </c>
      <c r="G10" s="70">
        <f t="shared" ref="G10:G15" si="2">SUM(J10,M10,P10,S10,V10,Y10)</f>
        <v>2</v>
      </c>
      <c r="H10" s="100">
        <v>15</v>
      </c>
      <c r="I10" s="101">
        <v>15</v>
      </c>
      <c r="J10" s="21">
        <v>2</v>
      </c>
      <c r="K10" s="102"/>
      <c r="L10" s="101"/>
      <c r="M10" s="103"/>
      <c r="N10" s="104"/>
      <c r="O10" s="101"/>
      <c r="P10" s="103"/>
      <c r="Q10" s="104"/>
      <c r="R10" s="105"/>
      <c r="S10" s="103"/>
      <c r="T10" s="104"/>
      <c r="U10" s="101"/>
      <c r="V10" s="103"/>
      <c r="W10" s="106"/>
      <c r="X10" s="101"/>
      <c r="Y10" s="222"/>
      <c r="Z10" s="244" t="s">
        <v>30</v>
      </c>
      <c r="AA10" s="225">
        <f t="shared" ref="AA10:AA51" si="3">E10/25</f>
        <v>0.6</v>
      </c>
      <c r="AB10" s="7"/>
      <c r="AC10" s="6">
        <f t="shared" ref="AC10:AC50" si="4">F10/25</f>
        <v>1.2</v>
      </c>
      <c r="AD10" s="8"/>
      <c r="AE10" s="43"/>
      <c r="AF10" s="1"/>
    </row>
    <row r="11" spans="1:32" x14ac:dyDescent="0.3">
      <c r="A11" s="352" t="s">
        <v>106</v>
      </c>
      <c r="B11" s="80" t="s">
        <v>115</v>
      </c>
      <c r="C11" s="351" t="s">
        <v>31</v>
      </c>
      <c r="D11" s="315">
        <f t="shared" si="0"/>
        <v>15</v>
      </c>
      <c r="E11" s="98">
        <f t="shared" si="0"/>
        <v>15</v>
      </c>
      <c r="F11" s="99">
        <f t="shared" si="1"/>
        <v>30</v>
      </c>
      <c r="G11" s="70">
        <f t="shared" si="2"/>
        <v>2</v>
      </c>
      <c r="H11" s="107">
        <v>15</v>
      </c>
      <c r="I11" s="101">
        <v>15</v>
      </c>
      <c r="J11" s="21">
        <v>2</v>
      </c>
      <c r="K11" s="104"/>
      <c r="L11" s="101"/>
      <c r="M11" s="103"/>
      <c r="N11" s="104"/>
      <c r="O11" s="101"/>
      <c r="P11" s="103"/>
      <c r="Q11" s="104"/>
      <c r="R11" s="101"/>
      <c r="S11" s="103"/>
      <c r="T11" s="104"/>
      <c r="U11" s="101"/>
      <c r="V11" s="103"/>
      <c r="W11" s="106"/>
      <c r="X11" s="101"/>
      <c r="Y11" s="222"/>
      <c r="Z11" s="244" t="s">
        <v>30</v>
      </c>
      <c r="AA11" s="225">
        <f t="shared" si="3"/>
        <v>0.6</v>
      </c>
      <c r="AB11" s="7"/>
      <c r="AC11" s="6">
        <f>F11/25</f>
        <v>1.2</v>
      </c>
      <c r="AD11" s="8"/>
      <c r="AE11" s="43"/>
      <c r="AF11" s="24"/>
    </row>
    <row r="12" spans="1:32" x14ac:dyDescent="0.3">
      <c r="A12" s="338" t="s">
        <v>107</v>
      </c>
      <c r="B12" s="80" t="s">
        <v>116</v>
      </c>
      <c r="C12" s="346" t="s">
        <v>32</v>
      </c>
      <c r="D12" s="315">
        <f t="shared" si="0"/>
        <v>30</v>
      </c>
      <c r="E12" s="98">
        <f t="shared" si="0"/>
        <v>30</v>
      </c>
      <c r="F12" s="99">
        <f t="shared" si="1"/>
        <v>60</v>
      </c>
      <c r="G12" s="70">
        <f t="shared" si="2"/>
        <v>3</v>
      </c>
      <c r="H12" s="108"/>
      <c r="I12" s="98"/>
      <c r="J12" s="22"/>
      <c r="K12" s="109">
        <v>30</v>
      </c>
      <c r="L12" s="98">
        <v>30</v>
      </c>
      <c r="M12" s="19">
        <v>3</v>
      </c>
      <c r="N12" s="109"/>
      <c r="O12" s="98"/>
      <c r="P12" s="19"/>
      <c r="Q12" s="109"/>
      <c r="R12" s="98"/>
      <c r="S12" s="19"/>
      <c r="T12" s="109"/>
      <c r="U12" s="98"/>
      <c r="V12" s="19"/>
      <c r="W12" s="110"/>
      <c r="X12" s="98"/>
      <c r="Y12" s="223"/>
      <c r="Z12" s="244" t="s">
        <v>33</v>
      </c>
      <c r="AA12" s="225">
        <f>E12/25</f>
        <v>1.2</v>
      </c>
      <c r="AB12" s="7">
        <v>0.5</v>
      </c>
      <c r="AC12" s="6">
        <f>F12/25</f>
        <v>2.4</v>
      </c>
      <c r="AD12" s="9"/>
      <c r="AE12" s="44"/>
      <c r="AF12" s="24"/>
    </row>
    <row r="13" spans="1:32" x14ac:dyDescent="0.3">
      <c r="A13" s="352" t="s">
        <v>108</v>
      </c>
      <c r="B13" s="80" t="s">
        <v>117</v>
      </c>
      <c r="C13" s="346" t="s">
        <v>167</v>
      </c>
      <c r="D13" s="315">
        <f t="shared" si="0"/>
        <v>15</v>
      </c>
      <c r="E13" s="98">
        <f t="shared" si="0"/>
        <v>15</v>
      </c>
      <c r="F13" s="99">
        <f t="shared" si="1"/>
        <v>30</v>
      </c>
      <c r="G13" s="70">
        <f t="shared" si="2"/>
        <v>2</v>
      </c>
      <c r="H13" s="108"/>
      <c r="I13" s="98"/>
      <c r="J13" s="22"/>
      <c r="K13" s="109">
        <v>15</v>
      </c>
      <c r="L13" s="98">
        <v>15</v>
      </c>
      <c r="M13" s="19">
        <v>2</v>
      </c>
      <c r="N13" s="109"/>
      <c r="O13" s="98"/>
      <c r="P13" s="19"/>
      <c r="Q13" s="109"/>
      <c r="R13" s="98"/>
      <c r="S13" s="19"/>
      <c r="T13" s="109"/>
      <c r="U13" s="98"/>
      <c r="V13" s="19"/>
      <c r="W13" s="110"/>
      <c r="X13" s="98"/>
      <c r="Y13" s="223"/>
      <c r="Z13" s="244" t="s">
        <v>34</v>
      </c>
      <c r="AA13" s="225">
        <f t="shared" si="3"/>
        <v>0.6</v>
      </c>
      <c r="AB13" s="7">
        <v>0.5</v>
      </c>
      <c r="AC13" s="6">
        <f t="shared" si="4"/>
        <v>1.2</v>
      </c>
      <c r="AD13" s="9"/>
      <c r="AE13" s="44"/>
      <c r="AF13" s="1"/>
    </row>
    <row r="14" spans="1:32" x14ac:dyDescent="0.3">
      <c r="A14" s="338" t="s">
        <v>109</v>
      </c>
      <c r="B14" s="80" t="s">
        <v>118</v>
      </c>
      <c r="C14" s="346" t="s">
        <v>35</v>
      </c>
      <c r="D14" s="315">
        <f t="shared" si="0"/>
        <v>30</v>
      </c>
      <c r="E14" s="98">
        <f t="shared" si="0"/>
        <v>30</v>
      </c>
      <c r="F14" s="99">
        <f t="shared" si="1"/>
        <v>60</v>
      </c>
      <c r="G14" s="70">
        <f t="shared" si="2"/>
        <v>3</v>
      </c>
      <c r="H14" s="108"/>
      <c r="I14" s="98"/>
      <c r="J14" s="22"/>
      <c r="K14" s="109"/>
      <c r="L14" s="98"/>
      <c r="M14" s="19"/>
      <c r="N14" s="109">
        <v>30</v>
      </c>
      <c r="O14" s="98">
        <v>30</v>
      </c>
      <c r="P14" s="19">
        <v>3</v>
      </c>
      <c r="Q14" s="109"/>
      <c r="R14" s="98"/>
      <c r="S14" s="19"/>
      <c r="T14" s="109"/>
      <c r="U14" s="98"/>
      <c r="V14" s="19"/>
      <c r="W14" s="110"/>
      <c r="X14" s="98"/>
      <c r="Y14" s="223"/>
      <c r="Z14" s="244" t="s">
        <v>36</v>
      </c>
      <c r="AA14" s="225">
        <f t="shared" si="3"/>
        <v>1.2</v>
      </c>
      <c r="AB14" s="7">
        <v>1</v>
      </c>
      <c r="AC14" s="6">
        <f>F14/25</f>
        <v>2.4</v>
      </c>
      <c r="AD14" s="9"/>
      <c r="AE14" s="44"/>
      <c r="AF14" s="24"/>
    </row>
    <row r="15" spans="1:32" ht="15" thickBot="1" x14ac:dyDescent="0.35">
      <c r="A15" s="353" t="s">
        <v>110</v>
      </c>
      <c r="B15" s="342" t="s">
        <v>119</v>
      </c>
      <c r="C15" s="349" t="s">
        <v>37</v>
      </c>
      <c r="D15" s="316">
        <f t="shared" si="0"/>
        <v>0</v>
      </c>
      <c r="E15" s="122">
        <f t="shared" si="0"/>
        <v>15</v>
      </c>
      <c r="F15" s="123">
        <f t="shared" si="1"/>
        <v>15</v>
      </c>
      <c r="G15" s="124">
        <f t="shared" si="2"/>
        <v>1</v>
      </c>
      <c r="H15" s="200">
        <v>0</v>
      </c>
      <c r="I15" s="122">
        <v>15</v>
      </c>
      <c r="J15" s="201">
        <v>1</v>
      </c>
      <c r="K15" s="202"/>
      <c r="L15" s="122"/>
      <c r="M15" s="203"/>
      <c r="N15" s="202"/>
      <c r="O15" s="122"/>
      <c r="P15" s="203"/>
      <c r="Q15" s="202"/>
      <c r="R15" s="122"/>
      <c r="S15" s="203"/>
      <c r="T15" s="202"/>
      <c r="U15" s="122"/>
      <c r="V15" s="203"/>
      <c r="W15" s="196"/>
      <c r="X15" s="122"/>
      <c r="Y15" s="224"/>
      <c r="Z15" s="245" t="s">
        <v>30</v>
      </c>
      <c r="AA15" s="226">
        <f t="shared" si="3"/>
        <v>0.6</v>
      </c>
      <c r="AB15" s="71">
        <v>0.5</v>
      </c>
      <c r="AC15" s="72">
        <f t="shared" si="4"/>
        <v>0.6</v>
      </c>
      <c r="AD15" s="73"/>
      <c r="AE15" s="74"/>
      <c r="AF15" s="1"/>
    </row>
    <row r="16" spans="1:32" s="254" customFormat="1" ht="16.2" thickBot="1" x14ac:dyDescent="0.35">
      <c r="A16" s="361"/>
      <c r="B16" s="362" t="s">
        <v>38</v>
      </c>
      <c r="C16" s="363" t="s">
        <v>39</v>
      </c>
      <c r="D16" s="256"/>
      <c r="E16" s="10"/>
      <c r="F16" s="10"/>
      <c r="G16" s="255"/>
      <c r="H16" s="256"/>
      <c r="I16" s="10"/>
      <c r="J16" s="257"/>
      <c r="K16" s="258"/>
      <c r="L16" s="10"/>
      <c r="M16" s="257"/>
      <c r="N16" s="258"/>
      <c r="O16" s="10"/>
      <c r="P16" s="257"/>
      <c r="Q16" s="258"/>
      <c r="R16" s="10"/>
      <c r="S16" s="257"/>
      <c r="T16" s="258"/>
      <c r="U16" s="10"/>
      <c r="V16" s="257"/>
      <c r="W16" s="256"/>
      <c r="X16" s="10"/>
      <c r="Y16" s="10"/>
      <c r="Z16" s="259"/>
      <c r="AA16" s="208"/>
      <c r="AB16" s="209"/>
      <c r="AC16" s="210"/>
      <c r="AD16" s="204"/>
      <c r="AE16" s="205"/>
      <c r="AF16" s="1"/>
    </row>
    <row r="17" spans="1:32" x14ac:dyDescent="0.3">
      <c r="A17" s="338" t="s">
        <v>111</v>
      </c>
      <c r="B17" s="80" t="s">
        <v>120</v>
      </c>
      <c r="C17" s="346" t="s">
        <v>40</v>
      </c>
      <c r="D17" s="314">
        <f t="shared" ref="D17:E22" si="5">SUM(H17,K17,N17,Q17,T17,W17)</f>
        <v>30</v>
      </c>
      <c r="E17" s="89">
        <f t="shared" si="5"/>
        <v>30</v>
      </c>
      <c r="F17" s="90">
        <f t="shared" ref="F17:F22" si="6">SUM(D17:E17)</f>
        <v>60</v>
      </c>
      <c r="G17" s="91">
        <f>SUM(J17,M17,P17,S17,V17,Y17)</f>
        <v>3</v>
      </c>
      <c r="H17" s="92">
        <v>30</v>
      </c>
      <c r="I17" s="89">
        <v>30</v>
      </c>
      <c r="J17" s="93">
        <v>3</v>
      </c>
      <c r="K17" s="94"/>
      <c r="L17" s="89"/>
      <c r="M17" s="95"/>
      <c r="N17" s="94"/>
      <c r="O17" s="89"/>
      <c r="P17" s="95"/>
      <c r="Q17" s="94"/>
      <c r="R17" s="89"/>
      <c r="S17" s="95"/>
      <c r="T17" s="94"/>
      <c r="U17" s="89"/>
      <c r="V17" s="95"/>
      <c r="W17" s="97"/>
      <c r="X17" s="89"/>
      <c r="Y17" s="227"/>
      <c r="Z17" s="246" t="s">
        <v>41</v>
      </c>
      <c r="AA17" s="228">
        <f>E17/25</f>
        <v>1.2</v>
      </c>
      <c r="AB17" s="58">
        <v>0.5</v>
      </c>
      <c r="AC17" s="41">
        <f t="shared" si="4"/>
        <v>2.4</v>
      </c>
      <c r="AD17" s="206">
        <f>G17</f>
        <v>3</v>
      </c>
      <c r="AE17" s="207"/>
      <c r="AF17" s="1"/>
    </row>
    <row r="18" spans="1:32" x14ac:dyDescent="0.3">
      <c r="A18" s="338">
        <v>10</v>
      </c>
      <c r="B18" s="80" t="s">
        <v>121</v>
      </c>
      <c r="C18" s="346" t="s">
        <v>42</v>
      </c>
      <c r="D18" s="315">
        <f t="shared" si="5"/>
        <v>15</v>
      </c>
      <c r="E18" s="98">
        <f t="shared" si="5"/>
        <v>0</v>
      </c>
      <c r="F18" s="99">
        <v>15</v>
      </c>
      <c r="G18" s="70">
        <f t="shared" ref="G18:G21" si="7">SUM(J18,M18,P18,S18,V18,Y18)</f>
        <v>1</v>
      </c>
      <c r="H18" s="108">
        <v>15</v>
      </c>
      <c r="I18" s="98">
        <v>0</v>
      </c>
      <c r="J18" s="22">
        <v>1</v>
      </c>
      <c r="K18" s="109"/>
      <c r="L18" s="98"/>
      <c r="M18" s="19"/>
      <c r="N18" s="109"/>
      <c r="O18" s="98"/>
      <c r="P18" s="19"/>
      <c r="Q18" s="109"/>
      <c r="R18" s="98"/>
      <c r="S18" s="19"/>
      <c r="T18" s="109"/>
      <c r="U18" s="98"/>
      <c r="V18" s="19"/>
      <c r="W18" s="110"/>
      <c r="X18" s="98"/>
      <c r="Y18" s="223"/>
      <c r="Z18" s="244" t="s">
        <v>30</v>
      </c>
      <c r="AA18" s="225">
        <f t="shared" si="3"/>
        <v>0</v>
      </c>
      <c r="AB18" s="7"/>
      <c r="AC18" s="6">
        <f t="shared" si="4"/>
        <v>0.6</v>
      </c>
      <c r="AD18" s="9">
        <f t="shared" ref="AD18:AD21" si="8">G18</f>
        <v>1</v>
      </c>
      <c r="AE18" s="44"/>
      <c r="AF18" s="1"/>
    </row>
    <row r="19" spans="1:32" x14ac:dyDescent="0.3">
      <c r="A19" s="338">
        <v>11</v>
      </c>
      <c r="B19" s="80" t="s">
        <v>122</v>
      </c>
      <c r="C19" s="346" t="s">
        <v>43</v>
      </c>
      <c r="D19" s="315">
        <f t="shared" si="5"/>
        <v>0</v>
      </c>
      <c r="E19" s="98">
        <f t="shared" si="5"/>
        <v>30</v>
      </c>
      <c r="F19" s="99">
        <f t="shared" si="6"/>
        <v>30</v>
      </c>
      <c r="G19" s="70">
        <f t="shared" si="7"/>
        <v>1</v>
      </c>
      <c r="H19" s="108"/>
      <c r="I19" s="98"/>
      <c r="J19" s="22"/>
      <c r="K19" s="109">
        <v>0</v>
      </c>
      <c r="L19" s="98">
        <v>30</v>
      </c>
      <c r="M19" s="19">
        <v>1</v>
      </c>
      <c r="N19" s="109"/>
      <c r="O19" s="98"/>
      <c r="P19" s="19"/>
      <c r="Q19" s="109"/>
      <c r="R19" s="98"/>
      <c r="S19" s="19"/>
      <c r="T19" s="109"/>
      <c r="U19" s="98"/>
      <c r="V19" s="19"/>
      <c r="W19" s="110"/>
      <c r="X19" s="98"/>
      <c r="Y19" s="223"/>
      <c r="Z19" s="244" t="s">
        <v>34</v>
      </c>
      <c r="AA19" s="225">
        <f t="shared" si="3"/>
        <v>1.2</v>
      </c>
      <c r="AB19" s="7">
        <v>1</v>
      </c>
      <c r="AC19" s="6">
        <f t="shared" si="4"/>
        <v>1.2</v>
      </c>
      <c r="AD19" s="9">
        <f t="shared" si="8"/>
        <v>1</v>
      </c>
      <c r="AE19" s="44"/>
      <c r="AF19" s="1"/>
    </row>
    <row r="20" spans="1:32" x14ac:dyDescent="0.3">
      <c r="A20" s="338">
        <v>12</v>
      </c>
      <c r="B20" s="80" t="s">
        <v>123</v>
      </c>
      <c r="C20" s="346" t="s">
        <v>44</v>
      </c>
      <c r="D20" s="315">
        <f t="shared" si="5"/>
        <v>15</v>
      </c>
      <c r="E20" s="98">
        <f t="shared" si="5"/>
        <v>0</v>
      </c>
      <c r="F20" s="99">
        <f t="shared" si="6"/>
        <v>15</v>
      </c>
      <c r="G20" s="70">
        <f t="shared" si="7"/>
        <v>1</v>
      </c>
      <c r="H20" s="108">
        <v>15</v>
      </c>
      <c r="I20" s="98">
        <v>0</v>
      </c>
      <c r="J20" s="22">
        <v>1</v>
      </c>
      <c r="K20" s="109"/>
      <c r="L20" s="98"/>
      <c r="M20" s="19"/>
      <c r="N20" s="109"/>
      <c r="O20" s="98"/>
      <c r="P20" s="19"/>
      <c r="Q20" s="109"/>
      <c r="R20" s="98"/>
      <c r="S20" s="19"/>
      <c r="T20" s="109"/>
      <c r="U20" s="98"/>
      <c r="V20" s="19"/>
      <c r="W20" s="110"/>
      <c r="X20" s="98"/>
      <c r="Y20" s="223"/>
      <c r="Z20" s="244" t="s">
        <v>30</v>
      </c>
      <c r="AA20" s="225">
        <f t="shared" si="3"/>
        <v>0</v>
      </c>
      <c r="AB20" s="7"/>
      <c r="AC20" s="6">
        <f>F20/25</f>
        <v>0.6</v>
      </c>
      <c r="AD20" s="9">
        <f t="shared" si="8"/>
        <v>1</v>
      </c>
      <c r="AE20" s="44"/>
      <c r="AF20" s="1"/>
    </row>
    <row r="21" spans="1:32" x14ac:dyDescent="0.3">
      <c r="A21" s="338">
        <v>13</v>
      </c>
      <c r="B21" s="80" t="s">
        <v>124</v>
      </c>
      <c r="C21" s="346" t="s">
        <v>45</v>
      </c>
      <c r="D21" s="315">
        <f t="shared" si="5"/>
        <v>15</v>
      </c>
      <c r="E21" s="98">
        <f t="shared" si="5"/>
        <v>0</v>
      </c>
      <c r="F21" s="99">
        <f t="shared" si="6"/>
        <v>15</v>
      </c>
      <c r="G21" s="70">
        <f t="shared" si="7"/>
        <v>1</v>
      </c>
      <c r="H21" s="108">
        <v>15</v>
      </c>
      <c r="I21" s="98">
        <v>0</v>
      </c>
      <c r="J21" s="22">
        <v>1</v>
      </c>
      <c r="K21" s="109"/>
      <c r="L21" s="98"/>
      <c r="M21" s="19"/>
      <c r="N21" s="109"/>
      <c r="O21" s="98"/>
      <c r="P21" s="19"/>
      <c r="Q21" s="109"/>
      <c r="R21" s="98"/>
      <c r="S21" s="19"/>
      <c r="T21" s="109"/>
      <c r="U21" s="98"/>
      <c r="V21" s="19"/>
      <c r="W21" s="110"/>
      <c r="X21" s="98"/>
      <c r="Y21" s="223"/>
      <c r="Z21" s="244" t="s">
        <v>30</v>
      </c>
      <c r="AA21" s="225">
        <f t="shared" si="3"/>
        <v>0</v>
      </c>
      <c r="AB21" s="7"/>
      <c r="AC21" s="6">
        <f t="shared" si="4"/>
        <v>0.6</v>
      </c>
      <c r="AD21" s="9">
        <f t="shared" si="8"/>
        <v>1</v>
      </c>
      <c r="AE21" s="44"/>
      <c r="AF21" s="1"/>
    </row>
    <row r="22" spans="1:32" ht="15" thickBot="1" x14ac:dyDescent="0.35">
      <c r="A22" s="341">
        <v>14</v>
      </c>
      <c r="B22" s="342" t="s">
        <v>125</v>
      </c>
      <c r="C22" s="350" t="s">
        <v>168</v>
      </c>
      <c r="D22" s="316">
        <f t="shared" si="5"/>
        <v>15</v>
      </c>
      <c r="E22" s="122">
        <f t="shared" si="5"/>
        <v>45</v>
      </c>
      <c r="F22" s="123">
        <f t="shared" si="6"/>
        <v>60</v>
      </c>
      <c r="G22" s="124">
        <f>SUM(J22,M22,P22,S22,V22,Y22)</f>
        <v>3</v>
      </c>
      <c r="H22" s="200"/>
      <c r="I22" s="122"/>
      <c r="J22" s="201"/>
      <c r="K22" s="202">
        <v>15</v>
      </c>
      <c r="L22" s="122">
        <v>45</v>
      </c>
      <c r="M22" s="203">
        <v>3</v>
      </c>
      <c r="N22" s="202"/>
      <c r="O22" s="122"/>
      <c r="P22" s="203"/>
      <c r="Q22" s="202"/>
      <c r="R22" s="122"/>
      <c r="S22" s="203"/>
      <c r="T22" s="202"/>
      <c r="U22" s="122"/>
      <c r="V22" s="203"/>
      <c r="W22" s="196"/>
      <c r="X22" s="122"/>
      <c r="Y22" s="224"/>
      <c r="Z22" s="245" t="s">
        <v>33</v>
      </c>
      <c r="AA22" s="226">
        <f t="shared" si="3"/>
        <v>1.8</v>
      </c>
      <c r="AB22" s="71">
        <v>1.5</v>
      </c>
      <c r="AC22" s="72">
        <f t="shared" si="4"/>
        <v>2.4</v>
      </c>
      <c r="AD22" s="73"/>
      <c r="AE22" s="74"/>
      <c r="AF22" s="1"/>
    </row>
    <row r="23" spans="1:32" s="254" customFormat="1" ht="15" thickBot="1" x14ac:dyDescent="0.35">
      <c r="A23" s="361"/>
      <c r="B23" s="362" t="s">
        <v>46</v>
      </c>
      <c r="C23" s="364" t="s">
        <v>47</v>
      </c>
      <c r="D23" s="256"/>
      <c r="E23" s="10"/>
      <c r="F23" s="10"/>
      <c r="G23" s="255"/>
      <c r="H23" s="256"/>
      <c r="I23" s="10"/>
      <c r="J23" s="257"/>
      <c r="K23" s="258"/>
      <c r="L23" s="10"/>
      <c r="M23" s="257"/>
      <c r="N23" s="258"/>
      <c r="O23" s="10"/>
      <c r="P23" s="257"/>
      <c r="Q23" s="258"/>
      <c r="R23" s="10"/>
      <c r="S23" s="257"/>
      <c r="T23" s="258"/>
      <c r="U23" s="10"/>
      <c r="V23" s="257"/>
      <c r="W23" s="256"/>
      <c r="X23" s="10"/>
      <c r="Y23" s="10"/>
      <c r="Z23" s="259"/>
      <c r="AA23" s="208"/>
      <c r="AB23" s="209"/>
      <c r="AC23" s="210"/>
      <c r="AD23" s="204"/>
      <c r="AE23" s="205"/>
      <c r="AF23" s="1"/>
    </row>
    <row r="24" spans="1:32" x14ac:dyDescent="0.3">
      <c r="A24" s="338">
        <v>15</v>
      </c>
      <c r="B24" s="80" t="s">
        <v>126</v>
      </c>
      <c r="C24" s="339" t="s">
        <v>48</v>
      </c>
      <c r="D24" s="314">
        <f t="shared" ref="D24:E27" si="9">SUM(H24,K24,N24,Q24,T24,W24)</f>
        <v>15</v>
      </c>
      <c r="E24" s="89">
        <f t="shared" si="9"/>
        <v>15</v>
      </c>
      <c r="F24" s="90">
        <f t="shared" ref="F24:F27" si="10">SUM(D24:E24)</f>
        <v>30</v>
      </c>
      <c r="G24" s="91">
        <f>SUM(J24,M24,P24,S24,V24,Y24)</f>
        <v>2</v>
      </c>
      <c r="H24" s="92"/>
      <c r="I24" s="89"/>
      <c r="J24" s="93"/>
      <c r="K24" s="94">
        <v>15</v>
      </c>
      <c r="L24" s="89">
        <v>15</v>
      </c>
      <c r="M24" s="95">
        <v>2</v>
      </c>
      <c r="N24" s="94"/>
      <c r="O24" s="89"/>
      <c r="P24" s="95"/>
      <c r="Q24" s="94"/>
      <c r="R24" s="89"/>
      <c r="S24" s="95"/>
      <c r="T24" s="94"/>
      <c r="U24" s="89"/>
      <c r="V24" s="95"/>
      <c r="W24" s="97"/>
      <c r="X24" s="89"/>
      <c r="Y24" s="227"/>
      <c r="Z24" s="246" t="s">
        <v>49</v>
      </c>
      <c r="AA24" s="228">
        <f t="shared" si="3"/>
        <v>0.6</v>
      </c>
      <c r="AB24" s="58">
        <v>0.5</v>
      </c>
      <c r="AC24" s="41">
        <f t="shared" si="4"/>
        <v>1.2</v>
      </c>
      <c r="AD24" s="206"/>
      <c r="AE24" s="207"/>
      <c r="AF24" s="1"/>
    </row>
    <row r="25" spans="1:32" ht="16.8" x14ac:dyDescent="0.3">
      <c r="A25" s="338">
        <v>16</v>
      </c>
      <c r="B25" s="80" t="s">
        <v>127</v>
      </c>
      <c r="C25" s="340" t="s">
        <v>50</v>
      </c>
      <c r="D25" s="315">
        <f>SUM(H25,K25,N25,Q25,T25,W25)</f>
        <v>0</v>
      </c>
      <c r="E25" s="98">
        <f t="shared" si="9"/>
        <v>30</v>
      </c>
      <c r="F25" s="99">
        <f t="shared" si="10"/>
        <v>30</v>
      </c>
      <c r="G25" s="70">
        <f t="shared" ref="G25:G26" si="11">SUM(J25,M25,P25,S25,V25,Y25)</f>
        <v>2</v>
      </c>
      <c r="H25" s="108"/>
      <c r="I25" s="98"/>
      <c r="J25" s="22"/>
      <c r="K25" s="109"/>
      <c r="L25" s="98"/>
      <c r="M25" s="19"/>
      <c r="N25" s="109">
        <v>0</v>
      </c>
      <c r="O25" s="98">
        <v>30</v>
      </c>
      <c r="P25" s="19">
        <v>2</v>
      </c>
      <c r="Q25" s="109"/>
      <c r="R25" s="98"/>
      <c r="S25" s="19"/>
      <c r="T25" s="109"/>
      <c r="U25" s="98"/>
      <c r="V25" s="19"/>
      <c r="W25" s="110"/>
      <c r="X25" s="98"/>
      <c r="Y25" s="223"/>
      <c r="Z25" s="244" t="s">
        <v>51</v>
      </c>
      <c r="AA25" s="225">
        <f>E25/25</f>
        <v>1.2</v>
      </c>
      <c r="AB25" s="7">
        <v>1</v>
      </c>
      <c r="AC25" s="6">
        <f t="shared" si="4"/>
        <v>1.2</v>
      </c>
      <c r="AD25" s="9"/>
      <c r="AE25" s="44"/>
      <c r="AF25" s="1"/>
    </row>
    <row r="26" spans="1:32" x14ac:dyDescent="0.3">
      <c r="A26" s="338">
        <v>17</v>
      </c>
      <c r="B26" s="80" t="s">
        <v>128</v>
      </c>
      <c r="C26" s="340" t="s">
        <v>52</v>
      </c>
      <c r="D26" s="315">
        <f t="shared" si="9"/>
        <v>0</v>
      </c>
      <c r="E26" s="98">
        <f t="shared" si="9"/>
        <v>30</v>
      </c>
      <c r="F26" s="99">
        <f t="shared" si="10"/>
        <v>30</v>
      </c>
      <c r="G26" s="70">
        <f t="shared" si="11"/>
        <v>2</v>
      </c>
      <c r="H26" s="108"/>
      <c r="I26" s="98"/>
      <c r="J26" s="22"/>
      <c r="K26" s="109"/>
      <c r="L26" s="98"/>
      <c r="M26" s="19"/>
      <c r="N26" s="109">
        <v>0</v>
      </c>
      <c r="O26" s="98">
        <v>30</v>
      </c>
      <c r="P26" s="19">
        <v>2</v>
      </c>
      <c r="Q26" s="109"/>
      <c r="R26" s="98"/>
      <c r="S26" s="19"/>
      <c r="T26" s="109"/>
      <c r="U26" s="98"/>
      <c r="V26" s="19"/>
      <c r="W26" s="110"/>
      <c r="X26" s="98"/>
      <c r="Y26" s="223"/>
      <c r="Z26" s="244" t="s">
        <v>51</v>
      </c>
      <c r="AA26" s="225">
        <f t="shared" si="3"/>
        <v>1.2</v>
      </c>
      <c r="AB26" s="7">
        <v>1</v>
      </c>
      <c r="AC26" s="6">
        <f t="shared" si="4"/>
        <v>1.2</v>
      </c>
      <c r="AD26" s="9"/>
      <c r="AE26" s="44"/>
      <c r="AF26" s="1"/>
    </row>
    <row r="27" spans="1:32" ht="15" thickBot="1" x14ac:dyDescent="0.35">
      <c r="A27" s="341">
        <v>18</v>
      </c>
      <c r="B27" s="342" t="s">
        <v>129</v>
      </c>
      <c r="C27" s="350" t="s">
        <v>53</v>
      </c>
      <c r="D27" s="316">
        <f t="shared" si="9"/>
        <v>0</v>
      </c>
      <c r="E27" s="122">
        <f t="shared" si="9"/>
        <v>30</v>
      </c>
      <c r="F27" s="123">
        <f t="shared" si="10"/>
        <v>30</v>
      </c>
      <c r="G27" s="124">
        <f>SUM(J27,M27,P27,S27,V27,Y27)</f>
        <v>2</v>
      </c>
      <c r="H27" s="200"/>
      <c r="I27" s="122"/>
      <c r="J27" s="201"/>
      <c r="K27" s="202">
        <v>0</v>
      </c>
      <c r="L27" s="122">
        <v>30</v>
      </c>
      <c r="M27" s="203">
        <v>2</v>
      </c>
      <c r="N27" s="202"/>
      <c r="O27" s="122"/>
      <c r="P27" s="203"/>
      <c r="Q27" s="202"/>
      <c r="R27" s="122"/>
      <c r="S27" s="203"/>
      <c r="T27" s="202"/>
      <c r="U27" s="122"/>
      <c r="V27" s="203"/>
      <c r="W27" s="196"/>
      <c r="X27" s="122"/>
      <c r="Y27" s="224"/>
      <c r="Z27" s="245" t="s">
        <v>34</v>
      </c>
      <c r="AA27" s="226">
        <f t="shared" si="3"/>
        <v>1.2</v>
      </c>
      <c r="AB27" s="71">
        <v>1</v>
      </c>
      <c r="AC27" s="72">
        <f t="shared" si="4"/>
        <v>1.2</v>
      </c>
      <c r="AD27" s="73"/>
      <c r="AE27" s="74"/>
      <c r="AF27" s="1"/>
    </row>
    <row r="28" spans="1:32" s="254" customFormat="1" ht="15" thickBot="1" x14ac:dyDescent="0.35">
      <c r="A28" s="361"/>
      <c r="B28" s="362" t="s">
        <v>54</v>
      </c>
      <c r="C28" s="363" t="s">
        <v>55</v>
      </c>
      <c r="D28" s="256"/>
      <c r="E28" s="10"/>
      <c r="F28" s="10"/>
      <c r="G28" s="255"/>
      <c r="H28" s="256"/>
      <c r="I28" s="10"/>
      <c r="J28" s="257"/>
      <c r="K28" s="258"/>
      <c r="L28" s="10"/>
      <c r="M28" s="257"/>
      <c r="N28" s="258"/>
      <c r="O28" s="10"/>
      <c r="P28" s="257"/>
      <c r="Q28" s="258"/>
      <c r="R28" s="10"/>
      <c r="S28" s="257"/>
      <c r="T28" s="258"/>
      <c r="U28" s="10"/>
      <c r="V28" s="257"/>
      <c r="W28" s="256"/>
      <c r="X28" s="10"/>
      <c r="Y28" s="10"/>
      <c r="Z28" s="259"/>
      <c r="AA28" s="208"/>
      <c r="AB28" s="209"/>
      <c r="AC28" s="210"/>
      <c r="AD28" s="204"/>
      <c r="AE28" s="205"/>
      <c r="AF28" s="1"/>
    </row>
    <row r="29" spans="1:32" x14ac:dyDescent="0.3">
      <c r="A29" s="338">
        <v>19</v>
      </c>
      <c r="B29" s="80" t="s">
        <v>130</v>
      </c>
      <c r="C29" s="339" t="s">
        <v>56</v>
      </c>
      <c r="D29" s="314">
        <f t="shared" ref="D29:E30" si="12">SUM(H29,K29,N29,Q29,T29,W29)</f>
        <v>15</v>
      </c>
      <c r="E29" s="89">
        <f t="shared" si="12"/>
        <v>0</v>
      </c>
      <c r="F29" s="90">
        <f t="shared" ref="F29:F30" si="13">SUM(D29:E29)</f>
        <v>15</v>
      </c>
      <c r="G29" s="91">
        <f>SUM(J29,M29,P29,S29,V29,Y29)</f>
        <v>1</v>
      </c>
      <c r="H29" s="92">
        <v>15</v>
      </c>
      <c r="I29" s="89">
        <v>0</v>
      </c>
      <c r="J29" s="93">
        <v>1</v>
      </c>
      <c r="K29" s="94"/>
      <c r="L29" s="89"/>
      <c r="M29" s="95"/>
      <c r="N29" s="94"/>
      <c r="O29" s="89"/>
      <c r="P29" s="95"/>
      <c r="Q29" s="94"/>
      <c r="R29" s="89"/>
      <c r="S29" s="95"/>
      <c r="T29" s="94"/>
      <c r="U29" s="89"/>
      <c r="V29" s="95"/>
      <c r="W29" s="97"/>
      <c r="X29" s="89"/>
      <c r="Y29" s="241"/>
      <c r="Z29" s="246" t="s">
        <v>30</v>
      </c>
      <c r="AA29" s="228">
        <f t="shared" si="3"/>
        <v>0</v>
      </c>
      <c r="AB29" s="58"/>
      <c r="AC29" s="41">
        <f t="shared" si="4"/>
        <v>0.6</v>
      </c>
      <c r="AD29" s="50">
        <f>G29</f>
        <v>1</v>
      </c>
      <c r="AE29" s="207"/>
      <c r="AF29" s="1"/>
    </row>
    <row r="30" spans="1:32" x14ac:dyDescent="0.3">
      <c r="A30" s="338">
        <v>20</v>
      </c>
      <c r="B30" s="80" t="s">
        <v>131</v>
      </c>
      <c r="C30" s="339" t="s">
        <v>57</v>
      </c>
      <c r="D30" s="315">
        <f t="shared" si="12"/>
        <v>15</v>
      </c>
      <c r="E30" s="98">
        <f t="shared" si="12"/>
        <v>30</v>
      </c>
      <c r="F30" s="99">
        <f t="shared" si="13"/>
        <v>45</v>
      </c>
      <c r="G30" s="70">
        <f t="shared" ref="G30:G31" si="14">SUM(J30,M30,P30,S30,V30,Y30)</f>
        <v>2</v>
      </c>
      <c r="H30" s="108"/>
      <c r="I30" s="98"/>
      <c r="J30" s="22"/>
      <c r="K30" s="109"/>
      <c r="L30" s="98"/>
      <c r="M30" s="19"/>
      <c r="N30" s="109"/>
      <c r="O30" s="98"/>
      <c r="P30" s="19"/>
      <c r="Q30" s="109"/>
      <c r="R30" s="98"/>
      <c r="S30" s="19"/>
      <c r="T30" s="109">
        <v>15</v>
      </c>
      <c r="U30" s="98">
        <v>30</v>
      </c>
      <c r="V30" s="19">
        <v>2</v>
      </c>
      <c r="W30" s="110"/>
      <c r="X30" s="164"/>
      <c r="Y30" s="222"/>
      <c r="Z30" s="244" t="s">
        <v>58</v>
      </c>
      <c r="AA30" s="225">
        <f t="shared" si="3"/>
        <v>1.2</v>
      </c>
      <c r="AB30" s="7">
        <v>1</v>
      </c>
      <c r="AC30" s="6">
        <f t="shared" si="4"/>
        <v>1.8</v>
      </c>
      <c r="AD30" s="9">
        <f>G30</f>
        <v>2</v>
      </c>
      <c r="AE30" s="44"/>
      <c r="AF30" s="1"/>
    </row>
    <row r="31" spans="1:32" ht="15" thickBot="1" x14ac:dyDescent="0.35">
      <c r="A31" s="341">
        <v>21</v>
      </c>
      <c r="B31" s="342" t="s">
        <v>132</v>
      </c>
      <c r="C31" s="349" t="s">
        <v>59</v>
      </c>
      <c r="D31" s="316">
        <f>SUM(H31,K31,N31,Q31,T31,W31)</f>
        <v>15</v>
      </c>
      <c r="E31" s="122">
        <f>SUM(I31,L31,O31,R31,U31,X31)</f>
        <v>15</v>
      </c>
      <c r="F31" s="123">
        <f>SUM(D31:E31)</f>
        <v>30</v>
      </c>
      <c r="G31" s="124">
        <f t="shared" si="14"/>
        <v>2</v>
      </c>
      <c r="H31" s="200"/>
      <c r="I31" s="122"/>
      <c r="J31" s="201"/>
      <c r="K31" s="202"/>
      <c r="L31" s="122"/>
      <c r="M31" s="203"/>
      <c r="N31" s="202"/>
      <c r="O31" s="122"/>
      <c r="P31" s="203"/>
      <c r="Q31" s="202">
        <v>15</v>
      </c>
      <c r="R31" s="122">
        <v>15</v>
      </c>
      <c r="S31" s="203">
        <v>2</v>
      </c>
      <c r="T31" s="202"/>
      <c r="U31" s="122"/>
      <c r="V31" s="203"/>
      <c r="W31" s="196"/>
      <c r="X31" s="122"/>
      <c r="Y31" s="224"/>
      <c r="Z31" s="245" t="s">
        <v>60</v>
      </c>
      <c r="AA31" s="226">
        <f>E31/25</f>
        <v>0.6</v>
      </c>
      <c r="AB31" s="71">
        <v>0.5</v>
      </c>
      <c r="AC31" s="72">
        <f t="shared" si="4"/>
        <v>1.2</v>
      </c>
      <c r="AD31" s="73"/>
      <c r="AE31" s="74"/>
      <c r="AF31" s="1"/>
    </row>
    <row r="32" spans="1:32" s="254" customFormat="1" ht="15" thickBot="1" x14ac:dyDescent="0.35">
      <c r="A32" s="361"/>
      <c r="B32" s="362" t="s">
        <v>61</v>
      </c>
      <c r="C32" s="363" t="s">
        <v>62</v>
      </c>
      <c r="D32" s="256"/>
      <c r="E32" s="10"/>
      <c r="F32" s="10"/>
      <c r="G32" s="255"/>
      <c r="H32" s="256"/>
      <c r="I32" s="10"/>
      <c r="J32" s="257"/>
      <c r="K32" s="258"/>
      <c r="L32" s="10"/>
      <c r="M32" s="257"/>
      <c r="N32" s="258"/>
      <c r="O32" s="10"/>
      <c r="P32" s="257"/>
      <c r="Q32" s="258"/>
      <c r="R32" s="10"/>
      <c r="S32" s="257"/>
      <c r="T32" s="258"/>
      <c r="U32" s="10"/>
      <c r="V32" s="257"/>
      <c r="W32" s="256"/>
      <c r="X32" s="10"/>
      <c r="Y32" s="10"/>
      <c r="Z32" s="259"/>
      <c r="AA32" s="208"/>
      <c r="AB32" s="209"/>
      <c r="AC32" s="210"/>
      <c r="AD32" s="204"/>
      <c r="AE32" s="205"/>
      <c r="AF32" s="1"/>
    </row>
    <row r="33" spans="1:32" x14ac:dyDescent="0.3">
      <c r="A33" s="338">
        <v>22</v>
      </c>
      <c r="B33" s="80" t="s">
        <v>133</v>
      </c>
      <c r="C33" s="344" t="s">
        <v>63</v>
      </c>
      <c r="D33" s="314">
        <f t="shared" ref="D33:E35" si="15">SUM(H33,K33,N33,Q33,T33,W33)</f>
        <v>15</v>
      </c>
      <c r="E33" s="89">
        <f t="shared" si="15"/>
        <v>15</v>
      </c>
      <c r="F33" s="90">
        <f t="shared" ref="F33:F35" si="16">SUM(D33:E33)</f>
        <v>30</v>
      </c>
      <c r="G33" s="91">
        <f>SUM(J33,M33,P33,S33,V33,Y33)</f>
        <v>2</v>
      </c>
      <c r="H33" s="92">
        <v>15</v>
      </c>
      <c r="I33" s="89">
        <v>15</v>
      </c>
      <c r="J33" s="93">
        <v>2</v>
      </c>
      <c r="K33" s="94"/>
      <c r="L33" s="89"/>
      <c r="M33" s="95"/>
      <c r="N33" s="94"/>
      <c r="O33" s="89"/>
      <c r="P33" s="95"/>
      <c r="Q33" s="94"/>
      <c r="R33" s="89"/>
      <c r="S33" s="95"/>
      <c r="T33" s="94"/>
      <c r="U33" s="89"/>
      <c r="V33" s="95"/>
      <c r="W33" s="97"/>
      <c r="X33" s="89"/>
      <c r="Y33" s="227"/>
      <c r="Z33" s="246" t="s">
        <v>30</v>
      </c>
      <c r="AA33" s="228">
        <f t="shared" si="3"/>
        <v>0.6</v>
      </c>
      <c r="AB33" s="58">
        <v>0.5</v>
      </c>
      <c r="AC33" s="41">
        <f t="shared" si="4"/>
        <v>1.2</v>
      </c>
      <c r="AD33" s="206"/>
      <c r="AE33" s="207"/>
      <c r="AF33" s="1"/>
    </row>
    <row r="34" spans="1:32" x14ac:dyDescent="0.3">
      <c r="A34" s="338">
        <v>23</v>
      </c>
      <c r="B34" s="250" t="s">
        <v>134</v>
      </c>
      <c r="C34" s="345" t="s">
        <v>101</v>
      </c>
      <c r="D34" s="315">
        <f t="shared" si="15"/>
        <v>30</v>
      </c>
      <c r="E34" s="98">
        <f t="shared" si="15"/>
        <v>0</v>
      </c>
      <c r="F34" s="99">
        <f t="shared" si="16"/>
        <v>30</v>
      </c>
      <c r="G34" s="70">
        <f t="shared" ref="G34:G35" si="17">SUM(J34,M34,P34,S34,V34,Y34)</f>
        <v>1</v>
      </c>
      <c r="H34" s="108"/>
      <c r="I34" s="98"/>
      <c r="J34" s="22"/>
      <c r="K34" s="109"/>
      <c r="L34" s="98"/>
      <c r="M34" s="19"/>
      <c r="N34" s="111">
        <v>30</v>
      </c>
      <c r="O34" s="98">
        <v>0</v>
      </c>
      <c r="P34" s="19">
        <v>1</v>
      </c>
      <c r="Q34" s="109"/>
      <c r="R34" s="98"/>
      <c r="S34" s="19"/>
      <c r="T34" s="109"/>
      <c r="U34" s="98"/>
      <c r="V34" s="19"/>
      <c r="W34" s="110"/>
      <c r="X34" s="98"/>
      <c r="Y34" s="223"/>
      <c r="Z34" s="244" t="s">
        <v>51</v>
      </c>
      <c r="AA34" s="225">
        <f>E34/25</f>
        <v>0</v>
      </c>
      <c r="AB34" s="7"/>
      <c r="AC34" s="6">
        <f>F34/25</f>
        <v>1.2</v>
      </c>
      <c r="AD34" s="9"/>
      <c r="AE34" s="44"/>
      <c r="AF34" s="1"/>
    </row>
    <row r="35" spans="1:32" x14ac:dyDescent="0.3">
      <c r="A35" s="338">
        <v>24</v>
      </c>
      <c r="B35" s="250" t="s">
        <v>135</v>
      </c>
      <c r="C35" s="340" t="s">
        <v>64</v>
      </c>
      <c r="D35" s="315">
        <f t="shared" si="15"/>
        <v>0</v>
      </c>
      <c r="E35" s="98">
        <f t="shared" si="15"/>
        <v>45</v>
      </c>
      <c r="F35" s="99">
        <f t="shared" si="16"/>
        <v>45</v>
      </c>
      <c r="G35" s="70">
        <f t="shared" si="17"/>
        <v>2</v>
      </c>
      <c r="H35" s="108"/>
      <c r="I35" s="98"/>
      <c r="J35" s="22"/>
      <c r="K35" s="109"/>
      <c r="L35" s="98"/>
      <c r="M35" s="19"/>
      <c r="N35" s="109"/>
      <c r="O35" s="98"/>
      <c r="P35" s="19"/>
      <c r="Q35" s="109">
        <v>0</v>
      </c>
      <c r="R35" s="98">
        <v>45</v>
      </c>
      <c r="S35" s="19">
        <v>2</v>
      </c>
      <c r="T35" s="109"/>
      <c r="U35" s="98"/>
      <c r="V35" s="19"/>
      <c r="W35" s="110"/>
      <c r="X35" s="98"/>
      <c r="Y35" s="223"/>
      <c r="Z35" s="244" t="s">
        <v>65</v>
      </c>
      <c r="AA35" s="225">
        <f t="shared" si="3"/>
        <v>1.8</v>
      </c>
      <c r="AB35" s="7">
        <v>1.5</v>
      </c>
      <c r="AC35" s="6">
        <f t="shared" si="4"/>
        <v>1.8</v>
      </c>
      <c r="AD35" s="9"/>
      <c r="AE35" s="44"/>
      <c r="AF35" s="1"/>
    </row>
    <row r="36" spans="1:32" x14ac:dyDescent="0.3">
      <c r="A36" s="338">
        <v>25</v>
      </c>
      <c r="B36" s="250" t="s">
        <v>136</v>
      </c>
      <c r="C36" s="346" t="s">
        <v>66</v>
      </c>
      <c r="D36" s="315">
        <f t="shared" ref="D36:E38" si="18">SUM(H36,K36,N36,Q36,T36,W36)</f>
        <v>15</v>
      </c>
      <c r="E36" s="98">
        <f t="shared" si="18"/>
        <v>15</v>
      </c>
      <c r="F36" s="99">
        <f>SUM(D36:E36)</f>
        <v>30</v>
      </c>
      <c r="G36" s="70">
        <f>SUM(J36,M36,P36,S36,V36,Y36)</f>
        <v>2</v>
      </c>
      <c r="H36" s="108"/>
      <c r="I36" s="98"/>
      <c r="J36" s="22"/>
      <c r="K36" s="109"/>
      <c r="L36" s="98"/>
      <c r="M36" s="19"/>
      <c r="N36" s="111">
        <v>15</v>
      </c>
      <c r="O36" s="112">
        <v>15</v>
      </c>
      <c r="P36" s="113">
        <v>2</v>
      </c>
      <c r="Q36" s="111"/>
      <c r="R36" s="112"/>
      <c r="S36" s="113"/>
      <c r="T36" s="109"/>
      <c r="U36" s="98"/>
      <c r="V36" s="19"/>
      <c r="W36" s="110"/>
      <c r="X36" s="98"/>
      <c r="Y36" s="223"/>
      <c r="Z36" s="244" t="s">
        <v>51</v>
      </c>
      <c r="AA36" s="225">
        <f>E36/25</f>
        <v>0.6</v>
      </c>
      <c r="AB36" s="7">
        <v>0.5</v>
      </c>
      <c r="AC36" s="6">
        <f>F36/25</f>
        <v>1.2</v>
      </c>
      <c r="AD36" s="9"/>
      <c r="AE36" s="44"/>
      <c r="AF36" s="1"/>
    </row>
    <row r="37" spans="1:32" x14ac:dyDescent="0.3">
      <c r="A37" s="338">
        <v>26</v>
      </c>
      <c r="B37" s="250" t="s">
        <v>137</v>
      </c>
      <c r="C37" s="346" t="s">
        <v>67</v>
      </c>
      <c r="D37" s="315">
        <f t="shared" si="18"/>
        <v>15</v>
      </c>
      <c r="E37" s="98">
        <f t="shared" si="18"/>
        <v>15</v>
      </c>
      <c r="F37" s="99">
        <f>SUM(D37:E37)</f>
        <v>30</v>
      </c>
      <c r="G37" s="70">
        <f>SUM(J37,M37,P37,S37,V37,Y37)</f>
        <v>2</v>
      </c>
      <c r="H37" s="108"/>
      <c r="I37" s="98"/>
      <c r="J37" s="22"/>
      <c r="K37" s="109"/>
      <c r="L37" s="98"/>
      <c r="M37" s="19"/>
      <c r="N37" s="111"/>
      <c r="O37" s="112"/>
      <c r="P37" s="113"/>
      <c r="Q37" s="111">
        <v>15</v>
      </c>
      <c r="R37" s="112">
        <v>15</v>
      </c>
      <c r="S37" s="113">
        <v>2</v>
      </c>
      <c r="T37" s="109"/>
      <c r="U37" s="98"/>
      <c r="V37" s="19"/>
      <c r="W37" s="110"/>
      <c r="X37" s="98"/>
      <c r="Y37" s="223"/>
      <c r="Z37" s="244" t="s">
        <v>60</v>
      </c>
      <c r="AA37" s="225">
        <f>E37/25</f>
        <v>0.6</v>
      </c>
      <c r="AB37" s="7">
        <v>0.5</v>
      </c>
      <c r="AC37" s="6">
        <f>F37/25</f>
        <v>1.2</v>
      </c>
      <c r="AD37" s="9"/>
      <c r="AE37" s="44"/>
      <c r="AF37" s="1"/>
    </row>
    <row r="38" spans="1:32" ht="15" thickBot="1" x14ac:dyDescent="0.35">
      <c r="A38" s="341">
        <v>27</v>
      </c>
      <c r="B38" s="347" t="s">
        <v>138</v>
      </c>
      <c r="C38" s="348" t="s">
        <v>68</v>
      </c>
      <c r="D38" s="316">
        <f t="shared" si="18"/>
        <v>0</v>
      </c>
      <c r="E38" s="122">
        <f t="shared" si="18"/>
        <v>15</v>
      </c>
      <c r="F38" s="123">
        <f>SUM(D38:E38)</f>
        <v>15</v>
      </c>
      <c r="G38" s="124">
        <f>SUM(J38,M38,P38,S38,V38,Y38)</f>
        <v>1</v>
      </c>
      <c r="H38" s="200">
        <v>0</v>
      </c>
      <c r="I38" s="122">
        <v>15</v>
      </c>
      <c r="J38" s="201">
        <v>1</v>
      </c>
      <c r="K38" s="202"/>
      <c r="L38" s="122"/>
      <c r="M38" s="203"/>
      <c r="N38" s="136"/>
      <c r="O38" s="132"/>
      <c r="P38" s="134"/>
      <c r="Q38" s="202"/>
      <c r="R38" s="122"/>
      <c r="S38" s="203"/>
      <c r="T38" s="202"/>
      <c r="U38" s="122"/>
      <c r="V38" s="203"/>
      <c r="W38" s="196"/>
      <c r="X38" s="122"/>
      <c r="Y38" s="224"/>
      <c r="Z38" s="245" t="s">
        <v>30</v>
      </c>
      <c r="AA38" s="226">
        <f>E38/25</f>
        <v>0.6</v>
      </c>
      <c r="AB38" s="211">
        <v>0.5</v>
      </c>
      <c r="AC38" s="72">
        <f>F38/25</f>
        <v>0.6</v>
      </c>
      <c r="AD38" s="73">
        <f>G38</f>
        <v>1</v>
      </c>
      <c r="AE38" s="212"/>
      <c r="AF38" s="1"/>
    </row>
    <row r="39" spans="1:32" s="254" customFormat="1" ht="15" thickBot="1" x14ac:dyDescent="0.35">
      <c r="A39" s="361"/>
      <c r="B39" s="362" t="s">
        <v>69</v>
      </c>
      <c r="C39" s="363" t="s">
        <v>70</v>
      </c>
      <c r="D39" s="256"/>
      <c r="E39" s="10"/>
      <c r="F39" s="10"/>
      <c r="G39" s="255"/>
      <c r="H39" s="256"/>
      <c r="I39" s="10"/>
      <c r="J39" s="257"/>
      <c r="K39" s="258"/>
      <c r="L39" s="10"/>
      <c r="M39" s="257"/>
      <c r="N39" s="258"/>
      <c r="O39" s="10"/>
      <c r="P39" s="257"/>
      <c r="Q39" s="258"/>
      <c r="R39" s="10"/>
      <c r="S39" s="257"/>
      <c r="T39" s="258"/>
      <c r="U39" s="10"/>
      <c r="V39" s="257"/>
      <c r="W39" s="256"/>
      <c r="X39" s="10"/>
      <c r="Y39" s="10"/>
      <c r="Z39" s="259"/>
      <c r="AA39" s="208"/>
      <c r="AB39" s="209"/>
      <c r="AC39" s="210"/>
      <c r="AD39" s="204"/>
      <c r="AE39" s="205"/>
      <c r="AF39" s="1"/>
    </row>
    <row r="40" spans="1:32" x14ac:dyDescent="0.3">
      <c r="A40" s="338">
        <v>28</v>
      </c>
      <c r="B40" s="80" t="s">
        <v>139</v>
      </c>
      <c r="C40" s="339" t="s">
        <v>71</v>
      </c>
      <c r="D40" s="314">
        <f t="shared" ref="D40:E42" si="19">SUM(H40,K40,N40,Q40,T40,W40)</f>
        <v>0</v>
      </c>
      <c r="E40" s="89">
        <f t="shared" si="19"/>
        <v>30</v>
      </c>
      <c r="F40" s="90">
        <f t="shared" ref="F40:F42" si="20">SUM(D40:E40)</f>
        <v>30</v>
      </c>
      <c r="G40" s="91">
        <f>SUM(J40,M40,P40,S40,V40,Y40)</f>
        <v>2</v>
      </c>
      <c r="H40" s="92"/>
      <c r="I40" s="89"/>
      <c r="J40" s="93"/>
      <c r="K40" s="94"/>
      <c r="L40" s="89">
        <v>30</v>
      </c>
      <c r="M40" s="95">
        <v>2</v>
      </c>
      <c r="N40" s="94"/>
      <c r="O40" s="89"/>
      <c r="P40" s="91"/>
      <c r="Q40" s="174"/>
      <c r="R40" s="89"/>
      <c r="S40" s="95"/>
      <c r="T40" s="94"/>
      <c r="U40" s="89"/>
      <c r="V40" s="91"/>
      <c r="W40" s="97"/>
      <c r="X40" s="89"/>
      <c r="Y40" s="227"/>
      <c r="Z40" s="246" t="s">
        <v>34</v>
      </c>
      <c r="AA40" s="228">
        <f t="shared" si="3"/>
        <v>1.2</v>
      </c>
      <c r="AB40" s="58">
        <v>1</v>
      </c>
      <c r="AC40" s="41">
        <f t="shared" si="4"/>
        <v>1.2</v>
      </c>
      <c r="AD40" s="206"/>
      <c r="AE40" s="207"/>
      <c r="AF40" s="1"/>
    </row>
    <row r="41" spans="1:32" s="254" customFormat="1" x14ac:dyDescent="0.3">
      <c r="A41" s="338">
        <v>29</v>
      </c>
      <c r="B41" s="80" t="s">
        <v>140</v>
      </c>
      <c r="C41" s="339" t="s">
        <v>99</v>
      </c>
      <c r="D41" s="337">
        <f t="shared" si="19"/>
        <v>15</v>
      </c>
      <c r="E41" s="260">
        <f t="shared" si="19"/>
        <v>30</v>
      </c>
      <c r="F41" s="261">
        <f t="shared" si="20"/>
        <v>45</v>
      </c>
      <c r="G41" s="262">
        <f t="shared" ref="G41:G42" si="21">SUM(J41,M41,P41,S41,V41,Y41)</f>
        <v>2</v>
      </c>
      <c r="H41" s="263"/>
      <c r="I41" s="260"/>
      <c r="J41" s="264"/>
      <c r="K41" s="265">
        <v>15</v>
      </c>
      <c r="L41" s="260">
        <v>30</v>
      </c>
      <c r="M41" s="266">
        <v>2</v>
      </c>
      <c r="N41" s="265"/>
      <c r="O41" s="260"/>
      <c r="P41" s="262"/>
      <c r="Q41" s="267"/>
      <c r="R41" s="260"/>
      <c r="S41" s="266"/>
      <c r="T41" s="265"/>
      <c r="U41" s="260"/>
      <c r="V41" s="262"/>
      <c r="W41" s="268"/>
      <c r="X41" s="260"/>
      <c r="Y41" s="223"/>
      <c r="Z41" s="269" t="s">
        <v>30</v>
      </c>
      <c r="AA41" s="225">
        <f t="shared" si="3"/>
        <v>1.2</v>
      </c>
      <c r="AB41" s="7">
        <v>1</v>
      </c>
      <c r="AC41" s="6">
        <f>F41/25</f>
        <v>1.8</v>
      </c>
      <c r="AD41" s="9"/>
      <c r="AE41" s="44"/>
      <c r="AF41" s="13"/>
    </row>
    <row r="42" spans="1:32" x14ac:dyDescent="0.3">
      <c r="A42" s="338">
        <v>30</v>
      </c>
      <c r="B42" s="80" t="s">
        <v>141</v>
      </c>
      <c r="C42" s="339" t="s">
        <v>72</v>
      </c>
      <c r="D42" s="315">
        <f t="shared" si="19"/>
        <v>30</v>
      </c>
      <c r="E42" s="98">
        <f t="shared" si="19"/>
        <v>30</v>
      </c>
      <c r="F42" s="99">
        <f t="shared" si="20"/>
        <v>60</v>
      </c>
      <c r="G42" s="70">
        <f t="shared" si="21"/>
        <v>3</v>
      </c>
      <c r="H42" s="108"/>
      <c r="I42" s="98"/>
      <c r="J42" s="22"/>
      <c r="K42" s="109"/>
      <c r="L42" s="98"/>
      <c r="M42" s="19"/>
      <c r="N42" s="109"/>
      <c r="O42" s="98"/>
      <c r="P42" s="70"/>
      <c r="Q42" s="197"/>
      <c r="R42" s="98"/>
      <c r="S42" s="19"/>
      <c r="T42" s="109">
        <v>30</v>
      </c>
      <c r="U42" s="98">
        <v>30</v>
      </c>
      <c r="V42" s="70">
        <v>3</v>
      </c>
      <c r="W42" s="110"/>
      <c r="X42" s="98"/>
      <c r="Y42" s="223"/>
      <c r="Z42" s="244" t="s">
        <v>73</v>
      </c>
      <c r="AA42" s="225">
        <f t="shared" si="3"/>
        <v>1.2</v>
      </c>
      <c r="AB42" s="7">
        <v>1</v>
      </c>
      <c r="AC42" s="6">
        <f t="shared" si="4"/>
        <v>2.4</v>
      </c>
      <c r="AD42" s="9"/>
      <c r="AE42" s="44"/>
      <c r="AF42" s="1"/>
    </row>
    <row r="43" spans="1:32" x14ac:dyDescent="0.3">
      <c r="A43" s="338">
        <v>31</v>
      </c>
      <c r="B43" s="80" t="s">
        <v>142</v>
      </c>
      <c r="C43" s="340" t="s">
        <v>74</v>
      </c>
      <c r="D43" s="315">
        <f t="shared" ref="D43:E45" si="22">SUM(H43,K43,N43,Q43,T43,W43)</f>
        <v>15</v>
      </c>
      <c r="E43" s="98">
        <f t="shared" si="22"/>
        <v>45</v>
      </c>
      <c r="F43" s="99">
        <f>SUM(D43:E43)</f>
        <v>60</v>
      </c>
      <c r="G43" s="70">
        <f>SUM(J43,M43,P43,S43,V43,Y43)</f>
        <v>3</v>
      </c>
      <c r="H43" s="114"/>
      <c r="I43" s="112"/>
      <c r="J43" s="29"/>
      <c r="K43" s="111"/>
      <c r="L43" s="112"/>
      <c r="M43" s="113"/>
      <c r="N43" s="111"/>
      <c r="O43" s="112"/>
      <c r="P43" s="121"/>
      <c r="Q43" s="192">
        <v>15</v>
      </c>
      <c r="R43" s="112">
        <v>45</v>
      </c>
      <c r="S43" s="113">
        <v>3</v>
      </c>
      <c r="T43" s="111"/>
      <c r="U43" s="112"/>
      <c r="V43" s="121"/>
      <c r="W43" s="110"/>
      <c r="X43" s="98"/>
      <c r="Y43" s="223"/>
      <c r="Z43" s="244" t="s">
        <v>60</v>
      </c>
      <c r="AA43" s="225">
        <f>E43/25</f>
        <v>1.8</v>
      </c>
      <c r="AB43" s="7">
        <v>1.5</v>
      </c>
      <c r="AC43" s="6">
        <f>F43/25</f>
        <v>2.4</v>
      </c>
      <c r="AD43" s="9"/>
      <c r="AE43" s="44"/>
      <c r="AF43" s="1"/>
    </row>
    <row r="44" spans="1:32" x14ac:dyDescent="0.3">
      <c r="A44" s="338">
        <v>32</v>
      </c>
      <c r="B44" s="80" t="s">
        <v>143</v>
      </c>
      <c r="C44" s="340" t="s">
        <v>169</v>
      </c>
      <c r="D44" s="315">
        <f t="shared" si="22"/>
        <v>15</v>
      </c>
      <c r="E44" s="98">
        <f t="shared" si="22"/>
        <v>45</v>
      </c>
      <c r="F44" s="99">
        <f>SUM(D44:E44)</f>
        <v>60</v>
      </c>
      <c r="G44" s="70">
        <f>SUM(J44,M44,P44,S44,V44,Y44)</f>
        <v>3</v>
      </c>
      <c r="H44" s="114"/>
      <c r="I44" s="112"/>
      <c r="J44" s="29"/>
      <c r="K44" s="111"/>
      <c r="L44" s="112"/>
      <c r="M44" s="113"/>
      <c r="N44" s="111"/>
      <c r="O44" s="112"/>
      <c r="P44" s="121"/>
      <c r="Q44" s="192">
        <v>15</v>
      </c>
      <c r="R44" s="112">
        <v>45</v>
      </c>
      <c r="S44" s="113">
        <v>3</v>
      </c>
      <c r="T44" s="111"/>
      <c r="U44" s="112"/>
      <c r="V44" s="121"/>
      <c r="W44" s="110"/>
      <c r="X44" s="98"/>
      <c r="Y44" s="223"/>
      <c r="Z44" s="244" t="s">
        <v>60</v>
      </c>
      <c r="AA44" s="225">
        <f>E44/25</f>
        <v>1.8</v>
      </c>
      <c r="AB44" s="7">
        <v>1.5</v>
      </c>
      <c r="AC44" s="6">
        <f>F44/25</f>
        <v>2.4</v>
      </c>
      <c r="AD44" s="9"/>
      <c r="AE44" s="44"/>
      <c r="AF44" s="1"/>
    </row>
    <row r="45" spans="1:32" ht="15" thickBot="1" x14ac:dyDescent="0.35">
      <c r="A45" s="341">
        <v>33</v>
      </c>
      <c r="B45" s="342" t="s">
        <v>144</v>
      </c>
      <c r="C45" s="343" t="s">
        <v>75</v>
      </c>
      <c r="D45" s="316">
        <f t="shared" si="22"/>
        <v>15</v>
      </c>
      <c r="E45" s="122">
        <f t="shared" si="22"/>
        <v>30</v>
      </c>
      <c r="F45" s="123">
        <f>SUM(D45:E45)</f>
        <v>45</v>
      </c>
      <c r="G45" s="124">
        <f>SUM(J45,M45,P45,S45,V45,Y45)</f>
        <v>2</v>
      </c>
      <c r="H45" s="199"/>
      <c r="I45" s="132"/>
      <c r="J45" s="32"/>
      <c r="K45" s="136"/>
      <c r="L45" s="132"/>
      <c r="M45" s="134"/>
      <c r="N45" s="136">
        <v>15</v>
      </c>
      <c r="O45" s="132">
        <v>30</v>
      </c>
      <c r="P45" s="167">
        <v>2</v>
      </c>
      <c r="Q45" s="198"/>
      <c r="R45" s="132"/>
      <c r="S45" s="134"/>
      <c r="T45" s="136"/>
      <c r="U45" s="132"/>
      <c r="V45" s="167"/>
      <c r="W45" s="196"/>
      <c r="X45" s="122"/>
      <c r="Y45" s="224"/>
      <c r="Z45" s="245" t="s">
        <v>51</v>
      </c>
      <c r="AA45" s="226">
        <f>E45/25</f>
        <v>1.2</v>
      </c>
      <c r="AB45" s="71">
        <v>1</v>
      </c>
      <c r="AC45" s="72">
        <f>F45/25</f>
        <v>1.8</v>
      </c>
      <c r="AD45" s="73"/>
      <c r="AE45" s="74"/>
      <c r="AF45" s="1"/>
    </row>
    <row r="46" spans="1:32" s="254" customFormat="1" ht="15" thickBot="1" x14ac:dyDescent="0.35">
      <c r="A46" s="355"/>
      <c r="B46" s="360" t="s">
        <v>76</v>
      </c>
      <c r="C46" s="359" t="s">
        <v>77</v>
      </c>
      <c r="D46" s="271"/>
      <c r="E46" s="195"/>
      <c r="F46" s="195"/>
      <c r="G46" s="270"/>
      <c r="H46" s="271"/>
      <c r="I46" s="195"/>
      <c r="J46" s="272"/>
      <c r="K46" s="273"/>
      <c r="L46" s="195"/>
      <c r="M46" s="272"/>
      <c r="N46" s="273"/>
      <c r="O46" s="195"/>
      <c r="P46" s="272"/>
      <c r="Q46" s="273"/>
      <c r="R46" s="195"/>
      <c r="S46" s="272"/>
      <c r="T46" s="273"/>
      <c r="U46" s="195"/>
      <c r="V46" s="272"/>
      <c r="W46" s="271"/>
      <c r="X46" s="195"/>
      <c r="Y46" s="195"/>
      <c r="Z46" s="274"/>
      <c r="AA46" s="208"/>
      <c r="AB46" s="210"/>
      <c r="AC46" s="210"/>
      <c r="AD46" s="216"/>
      <c r="AE46" s="217"/>
      <c r="AF46" s="1"/>
    </row>
    <row r="47" spans="1:32" x14ac:dyDescent="0.3">
      <c r="A47" s="365">
        <v>34</v>
      </c>
      <c r="B47" s="366" t="s">
        <v>145</v>
      </c>
      <c r="C47" s="367" t="s">
        <v>162</v>
      </c>
      <c r="D47" s="314">
        <f t="shared" ref="D47:E49" si="23">SUM(H47,K47,N47,Q47,T47,W47)</f>
        <v>0</v>
      </c>
      <c r="E47" s="89">
        <f t="shared" si="23"/>
        <v>30</v>
      </c>
      <c r="F47" s="90">
        <f t="shared" ref="F47:F49" si="24">SUM(D47:E47)</f>
        <v>30</v>
      </c>
      <c r="G47" s="91">
        <f t="shared" ref="G47:G53" si="25">SUM(J47,M47,P47,S47,V47,Y47)</f>
        <v>2</v>
      </c>
      <c r="H47" s="176">
        <v>0</v>
      </c>
      <c r="I47" s="177">
        <v>30</v>
      </c>
      <c r="J47" s="187">
        <v>2</v>
      </c>
      <c r="K47" s="179"/>
      <c r="L47" s="177"/>
      <c r="M47" s="180"/>
      <c r="N47" s="178"/>
      <c r="O47" s="177"/>
      <c r="P47" s="187"/>
      <c r="Q47" s="179"/>
      <c r="R47" s="177"/>
      <c r="S47" s="180"/>
      <c r="T47" s="178"/>
      <c r="U47" s="177"/>
      <c r="V47" s="187"/>
      <c r="W47" s="179"/>
      <c r="X47" s="177"/>
      <c r="Y47" s="234"/>
      <c r="Z47" s="246" t="s">
        <v>30</v>
      </c>
      <c r="AA47" s="228">
        <f t="shared" si="3"/>
        <v>1.2</v>
      </c>
      <c r="AB47" s="213">
        <v>1.5</v>
      </c>
      <c r="AC47" s="41">
        <f>F47/25</f>
        <v>1.2</v>
      </c>
      <c r="AD47" s="214"/>
      <c r="AE47" s="215"/>
      <c r="AF47" s="1"/>
    </row>
    <row r="48" spans="1:32" x14ac:dyDescent="0.3">
      <c r="A48" s="329">
        <v>35</v>
      </c>
      <c r="B48" s="311" t="s">
        <v>146</v>
      </c>
      <c r="C48" s="330" t="s">
        <v>163</v>
      </c>
      <c r="D48" s="315">
        <f t="shared" si="23"/>
        <v>0</v>
      </c>
      <c r="E48" s="98">
        <f t="shared" si="23"/>
        <v>30</v>
      </c>
      <c r="F48" s="99">
        <f t="shared" si="24"/>
        <v>30</v>
      </c>
      <c r="G48" s="70">
        <f t="shared" si="25"/>
        <v>2</v>
      </c>
      <c r="H48" s="115">
        <v>0</v>
      </c>
      <c r="I48" s="116">
        <v>30</v>
      </c>
      <c r="J48" s="188">
        <v>2</v>
      </c>
      <c r="K48" s="181"/>
      <c r="L48" s="116"/>
      <c r="M48" s="182"/>
      <c r="N48" s="117"/>
      <c r="O48" s="116"/>
      <c r="P48" s="188"/>
      <c r="Q48" s="181"/>
      <c r="R48" s="116"/>
      <c r="S48" s="182"/>
      <c r="T48" s="117"/>
      <c r="U48" s="116"/>
      <c r="V48" s="188"/>
      <c r="W48" s="181"/>
      <c r="X48" s="116"/>
      <c r="Y48" s="235"/>
      <c r="Z48" s="244" t="s">
        <v>30</v>
      </c>
      <c r="AA48" s="225">
        <f t="shared" si="3"/>
        <v>1.2</v>
      </c>
      <c r="AB48" s="15">
        <v>1.5</v>
      </c>
      <c r="AC48" s="6">
        <f t="shared" si="4"/>
        <v>1.2</v>
      </c>
      <c r="AD48" s="14"/>
      <c r="AE48" s="46"/>
      <c r="AF48" s="1"/>
    </row>
    <row r="49" spans="1:32" x14ac:dyDescent="0.3">
      <c r="A49" s="317">
        <v>36</v>
      </c>
      <c r="B49" s="312" t="s">
        <v>147</v>
      </c>
      <c r="C49" s="331" t="s">
        <v>164</v>
      </c>
      <c r="D49" s="315">
        <f t="shared" si="23"/>
        <v>0</v>
      </c>
      <c r="E49" s="98">
        <f t="shared" si="23"/>
        <v>30</v>
      </c>
      <c r="F49" s="99">
        <f t="shared" si="24"/>
        <v>30</v>
      </c>
      <c r="G49" s="70">
        <f t="shared" si="25"/>
        <v>2</v>
      </c>
      <c r="H49" s="118">
        <v>0</v>
      </c>
      <c r="I49" s="101">
        <v>30</v>
      </c>
      <c r="J49" s="189">
        <v>2</v>
      </c>
      <c r="K49" s="183"/>
      <c r="L49" s="101"/>
      <c r="M49" s="184"/>
      <c r="N49" s="106"/>
      <c r="O49" s="101"/>
      <c r="P49" s="189"/>
      <c r="Q49" s="183"/>
      <c r="R49" s="101"/>
      <c r="S49" s="184"/>
      <c r="T49" s="106"/>
      <c r="U49" s="101"/>
      <c r="V49" s="189"/>
      <c r="W49" s="183"/>
      <c r="X49" s="101"/>
      <c r="Y49" s="222"/>
      <c r="Z49" s="244" t="s">
        <v>30</v>
      </c>
      <c r="AA49" s="225">
        <f t="shared" si="3"/>
        <v>1.2</v>
      </c>
      <c r="AB49" s="15">
        <v>1.5</v>
      </c>
      <c r="AC49" s="6">
        <f t="shared" si="4"/>
        <v>1.2</v>
      </c>
      <c r="AD49" s="14"/>
      <c r="AE49" s="46"/>
      <c r="AF49" s="1"/>
    </row>
    <row r="50" spans="1:32" x14ac:dyDescent="0.3">
      <c r="A50" s="317">
        <v>37</v>
      </c>
      <c r="B50" s="249" t="s">
        <v>148</v>
      </c>
      <c r="C50" s="332" t="s">
        <v>170</v>
      </c>
      <c r="D50" s="315">
        <f>SUM(H50,K50,N50,Q50,T50,W50)</f>
        <v>0</v>
      </c>
      <c r="E50" s="98">
        <f>SUM(I50,L50,O50,R50,U50,X50)</f>
        <v>30</v>
      </c>
      <c r="F50" s="99">
        <f>SUM(D50:E50)</f>
        <v>30</v>
      </c>
      <c r="G50" s="70">
        <f t="shared" si="25"/>
        <v>2</v>
      </c>
      <c r="H50" s="107"/>
      <c r="I50" s="101"/>
      <c r="J50" s="190"/>
      <c r="K50" s="185"/>
      <c r="L50" s="101"/>
      <c r="M50" s="184"/>
      <c r="N50" s="100"/>
      <c r="O50" s="101">
        <v>30</v>
      </c>
      <c r="P50" s="189">
        <v>2</v>
      </c>
      <c r="Q50" s="185"/>
      <c r="R50" s="101"/>
      <c r="S50" s="184"/>
      <c r="T50" s="100"/>
      <c r="U50" s="101"/>
      <c r="V50" s="189"/>
      <c r="W50" s="183"/>
      <c r="X50" s="101"/>
      <c r="Y50" s="222"/>
      <c r="Z50" s="244" t="s">
        <v>51</v>
      </c>
      <c r="AA50" s="238">
        <f t="shared" si="3"/>
        <v>1.2</v>
      </c>
      <c r="AB50" s="160">
        <v>1.5</v>
      </c>
      <c r="AC50" s="162">
        <f t="shared" si="4"/>
        <v>1.2</v>
      </c>
      <c r="AD50" s="9"/>
      <c r="AE50" s="44"/>
      <c r="AF50" s="1"/>
    </row>
    <row r="51" spans="1:32" x14ac:dyDescent="0.3">
      <c r="A51" s="317">
        <v>38</v>
      </c>
      <c r="B51" s="313" t="s">
        <v>149</v>
      </c>
      <c r="C51" s="333" t="s">
        <v>165</v>
      </c>
      <c r="D51" s="327">
        <v>30</v>
      </c>
      <c r="E51" s="101">
        <v>75</v>
      </c>
      <c r="F51" s="119">
        <v>105</v>
      </c>
      <c r="G51" s="70">
        <f t="shared" si="25"/>
        <v>5</v>
      </c>
      <c r="H51" s="118"/>
      <c r="I51" s="101"/>
      <c r="J51" s="189"/>
      <c r="K51" s="183"/>
      <c r="L51" s="101"/>
      <c r="M51" s="184"/>
      <c r="N51" s="106">
        <v>15</v>
      </c>
      <c r="O51" s="101">
        <v>45</v>
      </c>
      <c r="P51" s="189">
        <v>3</v>
      </c>
      <c r="Q51" s="183">
        <v>15</v>
      </c>
      <c r="R51" s="101">
        <v>30</v>
      </c>
      <c r="S51" s="184">
        <v>2</v>
      </c>
      <c r="T51" s="106"/>
      <c r="U51" s="101"/>
      <c r="V51" s="189"/>
      <c r="W51" s="183"/>
      <c r="X51" s="101"/>
      <c r="Y51" s="222"/>
      <c r="Z51" s="244" t="s">
        <v>78</v>
      </c>
      <c r="AA51" s="238">
        <f t="shared" si="3"/>
        <v>3</v>
      </c>
      <c r="AB51" s="163">
        <v>3</v>
      </c>
      <c r="AC51" s="162">
        <f>F51/25</f>
        <v>4.2</v>
      </c>
      <c r="AD51" s="14"/>
      <c r="AE51" s="46"/>
      <c r="AF51" s="1"/>
    </row>
    <row r="52" spans="1:32" x14ac:dyDescent="0.3">
      <c r="A52" s="317">
        <v>39</v>
      </c>
      <c r="B52" s="310" t="s">
        <v>150</v>
      </c>
      <c r="C52" s="334" t="s">
        <v>79</v>
      </c>
      <c r="D52" s="328">
        <f>SUM(H52,K52,N52,Q52,T52,W52)</f>
        <v>0</v>
      </c>
      <c r="E52" s="112">
        <f>SUM(I52,L52,O52,R52,U52,X52)</f>
        <v>30</v>
      </c>
      <c r="F52" s="120">
        <f>SUM(D52:E52)</f>
        <v>30</v>
      </c>
      <c r="G52" s="121">
        <f>SUM(J52,M52,P52,S52,V52,Y52)</f>
        <v>2</v>
      </c>
      <c r="H52" s="114"/>
      <c r="I52" s="112"/>
      <c r="J52" s="191"/>
      <c r="K52" s="186"/>
      <c r="L52" s="112"/>
      <c r="M52" s="121"/>
      <c r="N52" s="192">
        <v>0</v>
      </c>
      <c r="O52" s="112">
        <v>30</v>
      </c>
      <c r="P52" s="193">
        <v>2</v>
      </c>
      <c r="Q52" s="186"/>
      <c r="R52" s="112"/>
      <c r="S52" s="121"/>
      <c r="T52" s="192"/>
      <c r="U52" s="112"/>
      <c r="V52" s="193"/>
      <c r="W52" s="194"/>
      <c r="X52" s="112"/>
      <c r="Y52" s="236"/>
      <c r="Z52" s="244" t="s">
        <v>51</v>
      </c>
      <c r="AA52" s="239">
        <f>E52/25</f>
        <v>1.2</v>
      </c>
      <c r="AB52" s="161">
        <v>1.5</v>
      </c>
      <c r="AC52" s="162">
        <f>F52/25</f>
        <v>1.2</v>
      </c>
      <c r="AD52" s="27"/>
      <c r="AE52" s="47"/>
      <c r="AF52" s="1"/>
    </row>
    <row r="53" spans="1:32" ht="15" thickBot="1" x14ac:dyDescent="0.35">
      <c r="A53" s="319">
        <v>40</v>
      </c>
      <c r="B53" s="335" t="s">
        <v>151</v>
      </c>
      <c r="C53" s="336" t="s">
        <v>80</v>
      </c>
      <c r="D53" s="316">
        <f>SUM(H53,K53,N53,Q53,T53,W53)</f>
        <v>0</v>
      </c>
      <c r="E53" s="122">
        <f>SUM(I53,L53,O53,R53,U53,X53)</f>
        <v>60</v>
      </c>
      <c r="F53" s="123">
        <f>SUM(D53:E53)</f>
        <v>60</v>
      </c>
      <c r="G53" s="124">
        <f t="shared" si="25"/>
        <v>0</v>
      </c>
      <c r="H53" s="125">
        <v>0</v>
      </c>
      <c r="I53" s="126">
        <v>15</v>
      </c>
      <c r="J53" s="155">
        <v>0</v>
      </c>
      <c r="K53" s="172">
        <v>0</v>
      </c>
      <c r="L53" s="126">
        <v>15</v>
      </c>
      <c r="M53" s="173">
        <v>0</v>
      </c>
      <c r="N53" s="137">
        <v>0</v>
      </c>
      <c r="O53" s="126">
        <v>15</v>
      </c>
      <c r="P53" s="155">
        <v>0</v>
      </c>
      <c r="Q53" s="172">
        <v>0</v>
      </c>
      <c r="R53" s="126">
        <v>15</v>
      </c>
      <c r="S53" s="173">
        <v>0</v>
      </c>
      <c r="T53" s="137"/>
      <c r="U53" s="126"/>
      <c r="V53" s="155"/>
      <c r="W53" s="172"/>
      <c r="X53" s="126"/>
      <c r="Y53" s="237"/>
      <c r="Z53" s="245" t="s">
        <v>81</v>
      </c>
      <c r="AA53" s="240"/>
      <c r="AB53" s="71"/>
      <c r="AC53" s="72"/>
      <c r="AD53" s="73"/>
      <c r="AE53" s="74"/>
      <c r="AF53" s="1"/>
    </row>
    <row r="54" spans="1:32" s="254" customFormat="1" ht="15" thickBot="1" x14ac:dyDescent="0.35">
      <c r="A54" s="379" t="s">
        <v>82</v>
      </c>
      <c r="B54" s="379"/>
      <c r="C54" s="380"/>
      <c r="D54" s="275">
        <f>SUM(D7:D53)</f>
        <v>465</v>
      </c>
      <c r="E54" s="276">
        <f>SUM(E7:E53)</f>
        <v>1140</v>
      </c>
      <c r="F54" s="277">
        <f>SUM(F7:F53)</f>
        <v>1605</v>
      </c>
      <c r="G54" s="278">
        <f>SUM(G7:G53)</f>
        <v>89</v>
      </c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79"/>
      <c r="AB54" s="279"/>
      <c r="AC54" s="56"/>
      <c r="AD54" s="1"/>
      <c r="AE54" s="56"/>
      <c r="AF54" s="1"/>
    </row>
    <row r="55" spans="1:32" s="254" customFormat="1" ht="15" thickBot="1" x14ac:dyDescent="0.35">
      <c r="A55" s="370"/>
      <c r="B55" s="360" t="s">
        <v>83</v>
      </c>
      <c r="C55" s="371" t="s">
        <v>84</v>
      </c>
      <c r="D55" s="279"/>
      <c r="E55" s="279"/>
      <c r="F55" s="279"/>
      <c r="G55" s="279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79"/>
      <c r="AB55" s="279"/>
      <c r="AC55" s="56"/>
      <c r="AD55" s="1"/>
      <c r="AE55" s="56"/>
      <c r="AF55" s="1"/>
    </row>
    <row r="56" spans="1:32" x14ac:dyDescent="0.3">
      <c r="A56" s="368">
        <v>41</v>
      </c>
      <c r="B56" s="369" t="s">
        <v>152</v>
      </c>
      <c r="C56" s="324" t="s">
        <v>85</v>
      </c>
      <c r="D56" s="322">
        <f>SUM(H56,K56,N56,Q56,T56,W56)</f>
        <v>120</v>
      </c>
      <c r="E56" s="127">
        <f>SUM(I56,L56,O56,R56,U56,X56)</f>
        <v>120</v>
      </c>
      <c r="F56" s="128">
        <f>SUM(D56:E56)</f>
        <v>240</v>
      </c>
      <c r="G56" s="129">
        <f>SUM(J56,M56,P56,S56,V56,Y56)</f>
        <v>16</v>
      </c>
      <c r="H56" s="130"/>
      <c r="I56" s="127"/>
      <c r="J56" s="31"/>
      <c r="K56" s="131">
        <v>30</v>
      </c>
      <c r="L56" s="127">
        <v>30</v>
      </c>
      <c r="M56" s="129">
        <v>4</v>
      </c>
      <c r="N56" s="131">
        <v>30</v>
      </c>
      <c r="O56" s="127">
        <v>30</v>
      </c>
      <c r="P56" s="129">
        <v>4</v>
      </c>
      <c r="Q56" s="131">
        <v>30</v>
      </c>
      <c r="R56" s="127">
        <v>30</v>
      </c>
      <c r="S56" s="129">
        <v>4</v>
      </c>
      <c r="T56" s="131">
        <v>30</v>
      </c>
      <c r="U56" s="127">
        <v>30</v>
      </c>
      <c r="V56" s="168">
        <v>4</v>
      </c>
      <c r="W56" s="165"/>
      <c r="X56" s="127"/>
      <c r="Y56" s="168"/>
      <c r="Z56" s="246" t="s">
        <v>86</v>
      </c>
      <c r="AA56" s="232">
        <f>E56/25</f>
        <v>4.8</v>
      </c>
      <c r="AB56" s="48">
        <v>5</v>
      </c>
      <c r="AC56" s="49">
        <f>F56/25</f>
        <v>9.6</v>
      </c>
      <c r="AD56" s="50"/>
      <c r="AE56" s="51">
        <v>16</v>
      </c>
      <c r="AF56" s="30"/>
    </row>
    <row r="57" spans="1:32" ht="15" thickBot="1" x14ac:dyDescent="0.35">
      <c r="A57" s="319">
        <v>42</v>
      </c>
      <c r="B57" s="325" t="s">
        <v>153</v>
      </c>
      <c r="C57" s="326" t="s">
        <v>87</v>
      </c>
      <c r="D57" s="323">
        <f>SUM(H57,K57,N57,Q57,T57,W57)</f>
        <v>80</v>
      </c>
      <c r="E57" s="132">
        <f>SUM(I57,L57,O57,R57,U57,X57)</f>
        <v>240</v>
      </c>
      <c r="F57" s="133">
        <f>SUM(D57:E57)</f>
        <v>320</v>
      </c>
      <c r="G57" s="134">
        <f>SUM(J57,M57,P57,S57,V57,Y57)</f>
        <v>28</v>
      </c>
      <c r="H57" s="135"/>
      <c r="I57" s="132"/>
      <c r="J57" s="32"/>
      <c r="K57" s="136">
        <v>20</v>
      </c>
      <c r="L57" s="132">
        <v>60</v>
      </c>
      <c r="M57" s="134">
        <v>7</v>
      </c>
      <c r="N57" s="136">
        <v>20</v>
      </c>
      <c r="O57" s="132">
        <v>60</v>
      </c>
      <c r="P57" s="134">
        <v>7</v>
      </c>
      <c r="Q57" s="136">
        <v>20</v>
      </c>
      <c r="R57" s="132">
        <v>60</v>
      </c>
      <c r="S57" s="134">
        <v>7</v>
      </c>
      <c r="T57" s="136">
        <v>20</v>
      </c>
      <c r="U57" s="132">
        <v>60</v>
      </c>
      <c r="V57" s="169">
        <v>7</v>
      </c>
      <c r="W57" s="166"/>
      <c r="X57" s="132"/>
      <c r="Y57" s="169"/>
      <c r="Z57" s="245" t="s">
        <v>86</v>
      </c>
      <c r="AA57" s="233">
        <f>E57/25</f>
        <v>9.6</v>
      </c>
      <c r="AB57" s="52">
        <v>10</v>
      </c>
      <c r="AC57" s="53">
        <f>F57/25</f>
        <v>12.8</v>
      </c>
      <c r="AD57" s="54"/>
      <c r="AE57" s="55">
        <v>28</v>
      </c>
      <c r="AF57" s="30"/>
    </row>
    <row r="58" spans="1:32" s="254" customFormat="1" ht="15" thickBot="1" x14ac:dyDescent="0.35">
      <c r="A58" s="379" t="s">
        <v>82</v>
      </c>
      <c r="B58" s="379"/>
      <c r="C58" s="380"/>
      <c r="D58" s="275">
        <f>SUM(D56:D57)</f>
        <v>200</v>
      </c>
      <c r="E58" s="276">
        <f>SUM(E56:E57)</f>
        <v>360</v>
      </c>
      <c r="F58" s="277">
        <f>SUM(F56:F57)</f>
        <v>560</v>
      </c>
      <c r="G58" s="278">
        <f>SUM(G56:G57)</f>
        <v>44</v>
      </c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79"/>
      <c r="AB58" s="279"/>
      <c r="AC58" s="56"/>
      <c r="AD58" s="1"/>
      <c r="AE58" s="56"/>
      <c r="AF58" s="1"/>
    </row>
    <row r="59" spans="1:32" ht="15" thickBot="1" x14ac:dyDescent="0.35">
      <c r="A59" s="373"/>
      <c r="B59" s="360" t="s">
        <v>166</v>
      </c>
      <c r="C59" s="371" t="s">
        <v>172</v>
      </c>
      <c r="D59" s="26"/>
      <c r="E59" s="26"/>
      <c r="F59" s="26"/>
      <c r="G59" s="26"/>
      <c r="H59" s="26"/>
      <c r="I59" s="26"/>
      <c r="J59" s="26"/>
      <c r="K59" s="147"/>
      <c r="L59" s="147"/>
      <c r="M59" s="147"/>
      <c r="N59" s="147"/>
      <c r="O59" s="147"/>
      <c r="P59" s="147"/>
      <c r="Q59" s="147"/>
      <c r="R59" s="147"/>
      <c r="S59" s="147"/>
      <c r="T59" s="147"/>
      <c r="U59" s="147"/>
      <c r="V59" s="147"/>
      <c r="W59" s="147"/>
      <c r="X59" s="147"/>
      <c r="Y59" s="147"/>
      <c r="Z59" s="147"/>
      <c r="AA59" s="147"/>
      <c r="AB59" s="147"/>
      <c r="AC59" s="147"/>
      <c r="AD59" s="26"/>
      <c r="AE59" s="26"/>
      <c r="AF59" s="1"/>
    </row>
    <row r="60" spans="1:32" x14ac:dyDescent="0.3">
      <c r="A60" s="368">
        <v>43</v>
      </c>
      <c r="B60" s="372" t="s">
        <v>154</v>
      </c>
      <c r="C60" s="376" t="s">
        <v>88</v>
      </c>
      <c r="D60" s="314">
        <f>SUM(H60,K60,N60,Q60,T60,W60)</f>
        <v>0</v>
      </c>
      <c r="E60" s="89">
        <f>SUM(I60,L60,O60,R60,U60,X60)</f>
        <v>30</v>
      </c>
      <c r="F60" s="90">
        <f>SUM(D60:E60)</f>
        <v>30</v>
      </c>
      <c r="G60" s="148">
        <f>SUM(J60,M60,P60,S60,V60,Y60)</f>
        <v>2</v>
      </c>
      <c r="H60" s="170">
        <v>0</v>
      </c>
      <c r="I60" s="89">
        <v>30</v>
      </c>
      <c r="J60" s="91">
        <v>2</v>
      </c>
      <c r="K60" s="174"/>
      <c r="L60" s="89"/>
      <c r="M60" s="148"/>
      <c r="N60" s="175"/>
      <c r="O60" s="89"/>
      <c r="P60" s="91"/>
      <c r="Q60" s="174"/>
      <c r="R60" s="89"/>
      <c r="S60" s="148"/>
      <c r="T60" s="175"/>
      <c r="U60" s="89"/>
      <c r="V60" s="91"/>
      <c r="W60" s="174"/>
      <c r="X60" s="89"/>
      <c r="Y60" s="148"/>
      <c r="Z60" s="246" t="s">
        <v>30</v>
      </c>
      <c r="AA60" s="229">
        <f>E60/25</f>
        <v>1.2</v>
      </c>
      <c r="AB60" s="149">
        <v>1</v>
      </c>
      <c r="AC60" s="150">
        <f>F60/25</f>
        <v>1.2</v>
      </c>
      <c r="AD60" s="64"/>
      <c r="AE60" s="65"/>
      <c r="AF60" s="1"/>
    </row>
    <row r="61" spans="1:32" x14ac:dyDescent="0.3">
      <c r="A61" s="317">
        <v>44</v>
      </c>
      <c r="B61" s="81" t="s">
        <v>155</v>
      </c>
      <c r="C61" s="318" t="s">
        <v>89</v>
      </c>
      <c r="D61" s="315">
        <f t="shared" ref="D61:E63" si="26">SUM(H61,K61,N61,Q61,T61,W61)</f>
        <v>0</v>
      </c>
      <c r="E61" s="98">
        <f t="shared" si="26"/>
        <v>30</v>
      </c>
      <c r="F61" s="99">
        <f>SUM(D61:E61)</f>
        <v>30</v>
      </c>
      <c r="G61" s="151">
        <f>SUM(J61,M61,P61,S61,V61,Y61)</f>
        <v>2</v>
      </c>
      <c r="H61" s="171"/>
      <c r="I61" s="98"/>
      <c r="J61" s="70"/>
      <c r="K61" s="110"/>
      <c r="L61" s="98"/>
      <c r="M61" s="151"/>
      <c r="N61" s="171"/>
      <c r="O61" s="98"/>
      <c r="P61" s="70"/>
      <c r="Q61" s="110"/>
      <c r="R61" s="98">
        <v>20</v>
      </c>
      <c r="S61" s="151">
        <v>1</v>
      </c>
      <c r="T61" s="171"/>
      <c r="U61" s="98">
        <v>10</v>
      </c>
      <c r="V61" s="70">
        <v>1</v>
      </c>
      <c r="W61" s="110"/>
      <c r="X61" s="98"/>
      <c r="Y61" s="151"/>
      <c r="Z61" s="244" t="s">
        <v>90</v>
      </c>
      <c r="AA61" s="230">
        <f t="shared" ref="AA61:AA64" si="27">E61/25</f>
        <v>1.2</v>
      </c>
      <c r="AB61" s="152">
        <v>0.5</v>
      </c>
      <c r="AC61" s="153">
        <f t="shared" ref="AC61:AC62" si="28">F61/25</f>
        <v>1.2</v>
      </c>
      <c r="AD61" s="57"/>
      <c r="AE61" s="45"/>
      <c r="AF61" s="1"/>
    </row>
    <row r="62" spans="1:32" x14ac:dyDescent="0.3">
      <c r="A62" s="317">
        <v>45</v>
      </c>
      <c r="B62" s="81" t="s">
        <v>156</v>
      </c>
      <c r="C62" s="318" t="s">
        <v>91</v>
      </c>
      <c r="D62" s="315">
        <f t="shared" si="26"/>
        <v>0</v>
      </c>
      <c r="E62" s="98">
        <f t="shared" si="26"/>
        <v>10</v>
      </c>
      <c r="F62" s="99">
        <f>SUM(D62:E62)</f>
        <v>10</v>
      </c>
      <c r="G62" s="151">
        <f>SUM(J62,M62,P62,S62,V62,Y62)</f>
        <v>1</v>
      </c>
      <c r="H62" s="171"/>
      <c r="I62" s="98"/>
      <c r="J62" s="70"/>
      <c r="K62" s="110"/>
      <c r="L62" s="98"/>
      <c r="M62" s="151"/>
      <c r="N62" s="171"/>
      <c r="O62" s="98"/>
      <c r="P62" s="70"/>
      <c r="Q62" s="110"/>
      <c r="R62" s="98"/>
      <c r="S62" s="151"/>
      <c r="T62" s="171"/>
      <c r="U62" s="98">
        <v>10</v>
      </c>
      <c r="V62" s="70">
        <v>1</v>
      </c>
      <c r="W62" s="110"/>
      <c r="X62" s="98"/>
      <c r="Y62" s="151"/>
      <c r="Z62" s="244" t="s">
        <v>58</v>
      </c>
      <c r="AA62" s="230">
        <f t="shared" si="27"/>
        <v>0.4</v>
      </c>
      <c r="AB62" s="154">
        <v>1</v>
      </c>
      <c r="AC62" s="153">
        <f t="shared" si="28"/>
        <v>0.4</v>
      </c>
      <c r="AD62" s="11"/>
      <c r="AE62" s="66"/>
      <c r="AF62" s="1"/>
    </row>
    <row r="63" spans="1:32" x14ac:dyDescent="0.3">
      <c r="A63" s="317">
        <v>46</v>
      </c>
      <c r="B63" s="81" t="s">
        <v>157</v>
      </c>
      <c r="C63" s="318" t="s">
        <v>92</v>
      </c>
      <c r="D63" s="315">
        <f t="shared" si="26"/>
        <v>15</v>
      </c>
      <c r="E63" s="98">
        <f t="shared" si="26"/>
        <v>30</v>
      </c>
      <c r="F63" s="99">
        <f>SUM(D63:E63)</f>
        <v>45</v>
      </c>
      <c r="G63" s="151">
        <f>SUM(J63,M63,P63,S63,V63,Y63)</f>
        <v>2</v>
      </c>
      <c r="H63" s="171"/>
      <c r="I63" s="98"/>
      <c r="J63" s="70"/>
      <c r="K63" s="110"/>
      <c r="L63" s="98"/>
      <c r="M63" s="151"/>
      <c r="N63" s="171"/>
      <c r="O63" s="98"/>
      <c r="P63" s="70"/>
      <c r="Q63" s="110"/>
      <c r="R63" s="98"/>
      <c r="S63" s="151"/>
      <c r="T63" s="171">
        <v>15</v>
      </c>
      <c r="U63" s="98">
        <v>30</v>
      </c>
      <c r="V63" s="70">
        <v>2</v>
      </c>
      <c r="W63" s="110"/>
      <c r="X63" s="98"/>
      <c r="Y63" s="151"/>
      <c r="Z63" s="244" t="s">
        <v>58</v>
      </c>
      <c r="AA63" s="230">
        <f t="shared" si="27"/>
        <v>1.2</v>
      </c>
      <c r="AB63" s="154">
        <v>1</v>
      </c>
      <c r="AC63" s="153">
        <f>F63/25</f>
        <v>1.8</v>
      </c>
      <c r="AD63" s="11"/>
      <c r="AE63" s="66"/>
      <c r="AF63" s="1"/>
    </row>
    <row r="64" spans="1:32" ht="15" thickBot="1" x14ac:dyDescent="0.35">
      <c r="A64" s="319">
        <v>47</v>
      </c>
      <c r="B64" s="320" t="s">
        <v>158</v>
      </c>
      <c r="C64" s="321" t="s">
        <v>93</v>
      </c>
      <c r="D64" s="316"/>
      <c r="E64" s="122"/>
      <c r="F64" s="123"/>
      <c r="G64" s="169">
        <f>SUM(J64,M64,P64,S64,V64,Y64)</f>
        <v>5</v>
      </c>
      <c r="H64" s="172"/>
      <c r="I64" s="126"/>
      <c r="J64" s="173"/>
      <c r="K64" s="137"/>
      <c r="L64" s="126"/>
      <c r="M64" s="155"/>
      <c r="N64" s="172"/>
      <c r="O64" s="126"/>
      <c r="P64" s="173"/>
      <c r="Q64" s="137"/>
      <c r="R64" s="126"/>
      <c r="S64" s="155"/>
      <c r="T64" s="172"/>
      <c r="U64" s="126"/>
      <c r="V64" s="173">
        <v>1</v>
      </c>
      <c r="W64" s="137"/>
      <c r="X64" s="126"/>
      <c r="Y64" s="155">
        <v>4</v>
      </c>
      <c r="Z64" s="245" t="s">
        <v>94</v>
      </c>
      <c r="AA64" s="231">
        <f t="shared" si="27"/>
        <v>0</v>
      </c>
      <c r="AB64" s="156">
        <v>2</v>
      </c>
      <c r="AC64" s="146">
        <v>2</v>
      </c>
      <c r="AD64" s="67"/>
      <c r="AE64" s="68"/>
      <c r="AF64" s="1"/>
    </row>
    <row r="65" spans="1:32" s="254" customFormat="1" ht="15" thickBot="1" x14ac:dyDescent="0.35">
      <c r="A65" s="381" t="s">
        <v>82</v>
      </c>
      <c r="B65" s="382"/>
      <c r="C65" s="382"/>
      <c r="D65" s="275">
        <f>SUM(D60:D64)</f>
        <v>15</v>
      </c>
      <c r="E65" s="276">
        <f>SUM(E60:E64)</f>
        <v>100</v>
      </c>
      <c r="F65" s="277">
        <f>SUM(F60:F64)</f>
        <v>115</v>
      </c>
      <c r="G65" s="278">
        <f>SUM(G60:G64)</f>
        <v>12</v>
      </c>
      <c r="H65" s="69"/>
      <c r="I65" s="69"/>
      <c r="J65" s="69"/>
      <c r="K65" s="69"/>
      <c r="L65" s="69"/>
      <c r="M65" s="69"/>
      <c r="N65" s="69"/>
      <c r="O65" s="69"/>
      <c r="P65" s="69"/>
      <c r="Q65" s="69"/>
      <c r="R65" s="69"/>
      <c r="S65" s="69"/>
      <c r="T65" s="69"/>
      <c r="U65" s="69"/>
      <c r="V65" s="69"/>
      <c r="W65" s="69"/>
      <c r="X65" s="69"/>
      <c r="Y65" s="69"/>
      <c r="Z65" s="69"/>
      <c r="AA65" s="279"/>
      <c r="AB65" s="279"/>
      <c r="AC65" s="56"/>
      <c r="AD65" s="1"/>
      <c r="AE65" s="1"/>
      <c r="AF65" s="1"/>
    </row>
    <row r="66" spans="1:32" ht="15" thickBot="1" x14ac:dyDescent="0.35">
      <c r="A66" s="375"/>
      <c r="B66" s="360" t="s">
        <v>171</v>
      </c>
      <c r="C66" s="371" t="s">
        <v>95</v>
      </c>
      <c r="D66" s="26"/>
      <c r="E66" s="26"/>
      <c r="F66" s="26"/>
      <c r="G66" s="26"/>
      <c r="H66" s="26"/>
      <c r="I66" s="26"/>
      <c r="J66" s="26"/>
      <c r="K66" s="147"/>
      <c r="L66" s="147"/>
      <c r="M66" s="147"/>
      <c r="N66" s="147"/>
      <c r="O66" s="147"/>
      <c r="P66" s="147"/>
      <c r="Q66" s="147"/>
      <c r="R66" s="147"/>
      <c r="S66" s="147"/>
      <c r="T66" s="147"/>
      <c r="U66" s="147"/>
      <c r="V66" s="147"/>
      <c r="W66" s="147"/>
      <c r="X66" s="147"/>
      <c r="Y66" s="147"/>
      <c r="Z66" s="147"/>
      <c r="AA66" s="147"/>
      <c r="AB66" s="147"/>
      <c r="AC66" s="147"/>
      <c r="AD66" s="26"/>
      <c r="AE66" s="26"/>
      <c r="AF66" s="23"/>
    </row>
    <row r="67" spans="1:32" ht="15" thickBot="1" x14ac:dyDescent="0.35">
      <c r="A67" s="374">
        <v>48</v>
      </c>
      <c r="B67" s="372" t="s">
        <v>159</v>
      </c>
      <c r="C67" s="82" t="s">
        <v>95</v>
      </c>
      <c r="D67" s="138">
        <f>SUM(H67,K67,N67,Q67,T67,W67)</f>
        <v>0</v>
      </c>
      <c r="E67" s="139">
        <v>0</v>
      </c>
      <c r="F67" s="140">
        <f>SUM(O67,R67,U67,X67)</f>
        <v>960</v>
      </c>
      <c r="G67" s="141">
        <f>SUM(J67,M67,P67,S67,V67,Y67)</f>
        <v>35</v>
      </c>
      <c r="H67" s="142"/>
      <c r="I67" s="139"/>
      <c r="J67" s="143"/>
      <c r="K67" s="142"/>
      <c r="L67" s="139"/>
      <c r="M67" s="143"/>
      <c r="N67" s="142">
        <v>0</v>
      </c>
      <c r="O67" s="139">
        <v>50</v>
      </c>
      <c r="P67" s="143">
        <v>2</v>
      </c>
      <c r="Q67" s="142">
        <v>0</v>
      </c>
      <c r="R67" s="139">
        <v>50</v>
      </c>
      <c r="S67" s="143">
        <v>2</v>
      </c>
      <c r="T67" s="142">
        <v>0</v>
      </c>
      <c r="U67" s="139">
        <v>240</v>
      </c>
      <c r="V67" s="143">
        <v>9</v>
      </c>
      <c r="W67" s="142">
        <v>0</v>
      </c>
      <c r="X67" s="139">
        <v>620</v>
      </c>
      <c r="Y67" s="144">
        <v>22</v>
      </c>
      <c r="Z67" s="244" t="s">
        <v>96</v>
      </c>
      <c r="AA67" s="218">
        <f>F67/27.5</f>
        <v>34.909090909090907</v>
      </c>
      <c r="AB67" s="157">
        <v>35</v>
      </c>
      <c r="AC67" s="158"/>
      <c r="AD67" s="59"/>
      <c r="AE67" s="60"/>
      <c r="AF67" s="1"/>
    </row>
    <row r="68" spans="1:32" s="254" customFormat="1" x14ac:dyDescent="0.3">
      <c r="A68" s="383" t="s">
        <v>161</v>
      </c>
      <c r="B68" s="384"/>
      <c r="C68" s="384"/>
      <c r="D68" s="280">
        <f>SUM(D54,D58,D65)</f>
        <v>680</v>
      </c>
      <c r="E68" s="281">
        <f>SUM(E54,E58,E65)</f>
        <v>1600</v>
      </c>
      <c r="F68" s="282">
        <f>SUM(F54,F58,F65)</f>
        <v>2280</v>
      </c>
      <c r="G68" s="283">
        <f>SUM(G54,G58,G65)</f>
        <v>145</v>
      </c>
      <c r="H68" s="284">
        <f>SUM(H7:H65)</f>
        <v>150</v>
      </c>
      <c r="I68" s="281">
        <f t="shared" ref="I68:Y68" si="29">SUM(I7:I65)</f>
        <v>255</v>
      </c>
      <c r="J68" s="285">
        <f>SUM(J7:J65)</f>
        <v>25</v>
      </c>
      <c r="K68" s="284">
        <f t="shared" si="29"/>
        <v>140</v>
      </c>
      <c r="L68" s="281">
        <f t="shared" si="29"/>
        <v>390</v>
      </c>
      <c r="M68" s="285">
        <f>SUM(M7:M65)</f>
        <v>31</v>
      </c>
      <c r="N68" s="284">
        <f t="shared" si="29"/>
        <v>155</v>
      </c>
      <c r="O68" s="281">
        <f t="shared" si="29"/>
        <v>375</v>
      </c>
      <c r="P68" s="285">
        <f t="shared" si="29"/>
        <v>32</v>
      </c>
      <c r="Q68" s="284">
        <f t="shared" si="29"/>
        <v>125</v>
      </c>
      <c r="R68" s="281">
        <f t="shared" si="29"/>
        <v>350</v>
      </c>
      <c r="S68" s="285">
        <f t="shared" si="29"/>
        <v>29</v>
      </c>
      <c r="T68" s="284">
        <f t="shared" si="29"/>
        <v>110</v>
      </c>
      <c r="U68" s="281">
        <f t="shared" si="29"/>
        <v>230</v>
      </c>
      <c r="V68" s="285">
        <f t="shared" si="29"/>
        <v>24</v>
      </c>
      <c r="W68" s="284">
        <f t="shared" si="29"/>
        <v>0</v>
      </c>
      <c r="X68" s="281">
        <f t="shared" si="29"/>
        <v>0</v>
      </c>
      <c r="Y68" s="286">
        <f t="shared" si="29"/>
        <v>4</v>
      </c>
      <c r="Z68" s="287">
        <f>SUM(J68,M68,P68,S68,V68,Y68,)</f>
        <v>145</v>
      </c>
      <c r="AA68" s="288"/>
      <c r="AB68" s="7"/>
      <c r="AC68" s="289"/>
      <c r="AD68" s="12"/>
      <c r="AE68" s="61"/>
      <c r="AF68" s="1"/>
    </row>
    <row r="69" spans="1:32" s="254" customFormat="1" x14ac:dyDescent="0.3">
      <c r="A69" s="385" t="s">
        <v>160</v>
      </c>
      <c r="B69" s="384"/>
      <c r="C69" s="384"/>
      <c r="D69" s="290">
        <f>SUM(D67,D68)</f>
        <v>680</v>
      </c>
      <c r="E69" s="291">
        <f>SUM(E67,E68)</f>
        <v>1600</v>
      </c>
      <c r="F69" s="292">
        <f>SUM(F67,F68)</f>
        <v>3240</v>
      </c>
      <c r="G69" s="293">
        <f>SUM(G67,G68)</f>
        <v>180</v>
      </c>
      <c r="H69" s="294">
        <f>SUM(H68,H67)</f>
        <v>150</v>
      </c>
      <c r="I69" s="295">
        <f t="shared" ref="I69:J69" si="30">SUM(I68,I67)</f>
        <v>255</v>
      </c>
      <c r="J69" s="296">
        <f t="shared" si="30"/>
        <v>25</v>
      </c>
      <c r="K69" s="297">
        <f>SUM(K68,K67)</f>
        <v>140</v>
      </c>
      <c r="L69" s="295">
        <f t="shared" ref="L69" si="31">SUM(L68,L67)</f>
        <v>390</v>
      </c>
      <c r="M69" s="296">
        <f>SUM(M68,M67)</f>
        <v>31</v>
      </c>
      <c r="N69" s="297">
        <f>SUM(N68,N67)</f>
        <v>155</v>
      </c>
      <c r="O69" s="295">
        <f>SUM(O68,O67)</f>
        <v>425</v>
      </c>
      <c r="P69" s="296">
        <f>SUM(P68,P67)</f>
        <v>34</v>
      </c>
      <c r="Q69" s="297">
        <f>SUM(Q68,Q67)</f>
        <v>125</v>
      </c>
      <c r="R69" s="295">
        <f t="shared" ref="R69:S69" si="32">SUM(R68,R67)</f>
        <v>400</v>
      </c>
      <c r="S69" s="296">
        <f t="shared" si="32"/>
        <v>31</v>
      </c>
      <c r="T69" s="297">
        <f>SUM(T68,T67)</f>
        <v>110</v>
      </c>
      <c r="U69" s="295">
        <f t="shared" ref="U69:V69" si="33">SUM(U68,U67)</f>
        <v>470</v>
      </c>
      <c r="V69" s="296">
        <f t="shared" si="33"/>
        <v>33</v>
      </c>
      <c r="W69" s="297">
        <f>SUM(W68,W67)</f>
        <v>0</v>
      </c>
      <c r="X69" s="295">
        <f t="shared" ref="X69:Y69" si="34">SUM(X68,X67)</f>
        <v>620</v>
      </c>
      <c r="Y69" s="298">
        <f t="shared" si="34"/>
        <v>26</v>
      </c>
      <c r="Z69" s="287">
        <f>SUM(J69,M69,P69,S69,V69,Y69,)</f>
        <v>180</v>
      </c>
      <c r="AA69" s="299"/>
      <c r="AB69" s="300"/>
      <c r="AC69" s="62"/>
      <c r="AD69" s="62"/>
      <c r="AE69" s="63"/>
      <c r="AF69" s="25"/>
    </row>
    <row r="70" spans="1:32" s="254" customFormat="1" x14ac:dyDescent="0.3">
      <c r="A70" s="301"/>
      <c r="D70" s="302" t="s">
        <v>97</v>
      </c>
      <c r="E70" s="303"/>
      <c r="F70" s="303"/>
      <c r="G70" s="304"/>
      <c r="H70" s="392">
        <f>SUM(H69:I69)</f>
        <v>405</v>
      </c>
      <c r="I70" s="393"/>
      <c r="J70" s="305"/>
      <c r="K70" s="392">
        <f>SUM(K69:L69)</f>
        <v>530</v>
      </c>
      <c r="L70" s="393"/>
      <c r="M70" s="305"/>
      <c r="N70" s="392">
        <f>SUM(N69:O69)</f>
        <v>580</v>
      </c>
      <c r="O70" s="393"/>
      <c r="P70" s="305"/>
      <c r="Q70" s="392">
        <f>SUM(Q69:R69)</f>
        <v>525</v>
      </c>
      <c r="R70" s="393"/>
      <c r="S70" s="305"/>
      <c r="T70" s="392">
        <f>SUM(T69:U69)</f>
        <v>580</v>
      </c>
      <c r="U70" s="393"/>
      <c r="V70" s="305"/>
      <c r="W70" s="392">
        <f>SUM(W69:X69)</f>
        <v>620</v>
      </c>
      <c r="X70" s="393"/>
      <c r="Y70" s="306"/>
      <c r="Z70" s="307"/>
      <c r="AA70" s="308">
        <f>SUM(AA7,AA9:AA53,AA56:AA57,AA60:AA64,AA67)</f>
        <v>96.509090909090929</v>
      </c>
      <c r="AB70" s="308">
        <f>SUM(AB7,AB9:AB53,AB56:AB57,AB60:AB64,AB67)</f>
        <v>92</v>
      </c>
      <c r="AC70" s="308">
        <f>SUM(AC7,AC9:AC53,AC56:AC57,AC60:AC64)</f>
        <v>90.800000000000026</v>
      </c>
      <c r="AD70" s="219">
        <f>SUM(AD7,AD9:AD53,AD56:AD57,AD60:AD64)</f>
        <v>21</v>
      </c>
      <c r="AE70" s="219">
        <f>SUM(AE7,AE9:AE53,AE56:AE57,AE60:AE64,AE67:AE69)</f>
        <v>54</v>
      </c>
      <c r="AF70" s="1" t="s">
        <v>20</v>
      </c>
    </row>
    <row r="71" spans="1:32" x14ac:dyDescent="0.3">
      <c r="A71" s="309" t="s">
        <v>98</v>
      </c>
      <c r="B71" s="159"/>
      <c r="D71" s="13"/>
      <c r="E71" s="378"/>
      <c r="F71" s="378"/>
      <c r="G71" s="378"/>
      <c r="H71" s="378"/>
      <c r="I71" s="378"/>
      <c r="J71" s="378"/>
      <c r="K71" s="378"/>
      <c r="L71" s="378"/>
      <c r="M71" s="378"/>
      <c r="N71" s="378"/>
      <c r="O71" s="378"/>
      <c r="P71" s="378"/>
      <c r="Q71" s="378"/>
      <c r="R71" s="378"/>
      <c r="S71" s="378"/>
      <c r="T71" s="378"/>
      <c r="U71" s="378"/>
      <c r="V71" s="378"/>
      <c r="W71" s="378"/>
      <c r="X71" s="378"/>
      <c r="Y71" s="378"/>
      <c r="Z71" s="378"/>
      <c r="AA71" s="1"/>
      <c r="AB71" s="220">
        <f>AB70/G69</f>
        <v>0.51111111111111107</v>
      </c>
      <c r="AC71" s="220">
        <f>AC70/G69</f>
        <v>0.50444444444444458</v>
      </c>
      <c r="AD71" s="220">
        <f>AD70/G69</f>
        <v>0.11666666666666667</v>
      </c>
      <c r="AE71" s="220">
        <f>AE70/G69</f>
        <v>0.3</v>
      </c>
      <c r="AF71" s="1"/>
    </row>
    <row r="72" spans="1:32" x14ac:dyDescent="0.3">
      <c r="A72" s="252"/>
      <c r="B72" s="159"/>
      <c r="C72" s="159"/>
      <c r="D72" s="13"/>
      <c r="E72" s="378"/>
      <c r="F72" s="378"/>
      <c r="G72" s="378"/>
      <c r="H72" s="378"/>
      <c r="I72" s="378"/>
      <c r="J72" s="378"/>
      <c r="K72" s="378"/>
      <c r="L72" s="378"/>
      <c r="M72" s="378"/>
      <c r="N72" s="378"/>
      <c r="O72" s="378"/>
      <c r="P72" s="378"/>
      <c r="Q72" s="378"/>
      <c r="R72" s="378"/>
      <c r="S72" s="378"/>
      <c r="T72" s="378"/>
      <c r="U72" s="378"/>
      <c r="V72" s="378"/>
      <c r="W72" s="378"/>
      <c r="X72" s="378"/>
      <c r="Y72" s="378"/>
      <c r="Z72" s="378"/>
      <c r="AA72" s="1"/>
      <c r="AB72" s="1"/>
      <c r="AC72" s="1"/>
      <c r="AD72" s="1"/>
      <c r="AE72" s="1"/>
      <c r="AF72" s="1"/>
    </row>
    <row r="73" spans="1:32" x14ac:dyDescent="0.3">
      <c r="A73" s="252"/>
      <c r="B73" s="159"/>
      <c r="C73" s="159"/>
      <c r="D73" s="13"/>
      <c r="E73" s="378"/>
      <c r="F73" s="378"/>
      <c r="G73" s="378"/>
      <c r="H73" s="378"/>
      <c r="I73" s="378"/>
      <c r="J73" s="378"/>
      <c r="K73" s="378"/>
      <c r="L73" s="378"/>
      <c r="M73" s="378"/>
      <c r="N73" s="378"/>
      <c r="O73" s="378"/>
      <c r="P73" s="378"/>
      <c r="Q73" s="378"/>
      <c r="R73" s="378"/>
      <c r="S73" s="378"/>
      <c r="T73" s="378"/>
      <c r="U73" s="378"/>
      <c r="V73" s="378"/>
      <c r="W73" s="378"/>
      <c r="X73" s="378"/>
      <c r="Y73" s="378"/>
      <c r="Z73" s="378"/>
      <c r="AA73" s="1"/>
      <c r="AB73" s="1"/>
      <c r="AC73" s="1"/>
      <c r="AD73" s="1"/>
      <c r="AE73" s="1"/>
      <c r="AF73" s="1"/>
    </row>
    <row r="74" spans="1:32" x14ac:dyDescent="0.3">
      <c r="A74" s="252"/>
      <c r="B74" s="159"/>
      <c r="C74" s="159"/>
      <c r="D74" s="13"/>
      <c r="E74" s="378"/>
      <c r="F74" s="378"/>
      <c r="G74" s="378"/>
      <c r="H74" s="378"/>
      <c r="I74" s="378"/>
      <c r="J74" s="378"/>
      <c r="K74" s="378"/>
      <c r="L74" s="378"/>
      <c r="M74" s="378"/>
      <c r="N74" s="378"/>
      <c r="O74" s="378"/>
      <c r="P74" s="378"/>
      <c r="Q74" s="378"/>
      <c r="R74" s="378"/>
      <c r="S74" s="378"/>
      <c r="T74" s="378"/>
      <c r="U74" s="378"/>
      <c r="V74" s="378"/>
      <c r="W74" s="378"/>
      <c r="X74" s="378"/>
      <c r="Y74" s="378"/>
      <c r="Z74" s="378"/>
      <c r="AA74" s="1"/>
      <c r="AB74" s="1"/>
      <c r="AC74" s="1"/>
      <c r="AD74" s="1"/>
      <c r="AE74" s="1"/>
      <c r="AF74" s="1"/>
    </row>
    <row r="75" spans="1:32" x14ac:dyDescent="0.3">
      <c r="A75" s="252"/>
      <c r="B75" s="159"/>
      <c r="C75" s="159"/>
      <c r="D75" s="13"/>
      <c r="E75" s="378"/>
      <c r="F75" s="378"/>
      <c r="G75" s="378"/>
      <c r="H75" s="378"/>
      <c r="I75" s="378"/>
      <c r="J75" s="378"/>
      <c r="K75" s="378"/>
      <c r="L75" s="378"/>
      <c r="M75" s="378"/>
      <c r="N75" s="378"/>
      <c r="O75" s="378"/>
      <c r="P75" s="378"/>
      <c r="Q75" s="378"/>
      <c r="R75" s="378"/>
      <c r="S75" s="378"/>
      <c r="T75" s="378"/>
      <c r="U75" s="378"/>
      <c r="V75" s="378"/>
      <c r="W75" s="378"/>
      <c r="X75" s="378"/>
      <c r="Y75" s="378"/>
      <c r="Z75" s="378"/>
      <c r="AA75" s="1"/>
      <c r="AB75" s="1"/>
      <c r="AC75" s="1"/>
      <c r="AD75" s="1"/>
      <c r="AE75" s="1"/>
      <c r="AF75" s="1"/>
    </row>
    <row r="76" spans="1:32" x14ac:dyDescent="0.3">
      <c r="A76" s="252"/>
      <c r="B76" s="159"/>
      <c r="C76" s="159"/>
      <c r="D76" s="13"/>
      <c r="E76" s="378"/>
      <c r="F76" s="378"/>
      <c r="G76" s="378"/>
      <c r="H76" s="378"/>
      <c r="I76" s="378"/>
      <c r="J76" s="378"/>
      <c r="K76" s="378"/>
      <c r="L76" s="378"/>
      <c r="M76" s="378"/>
      <c r="N76" s="378"/>
      <c r="O76" s="378"/>
      <c r="P76" s="378"/>
      <c r="Q76" s="378"/>
      <c r="R76" s="378"/>
      <c r="S76" s="378"/>
      <c r="T76" s="378"/>
      <c r="U76" s="378"/>
      <c r="V76" s="378"/>
      <c r="W76" s="378"/>
      <c r="X76" s="378"/>
      <c r="Y76" s="378"/>
      <c r="Z76" s="378"/>
      <c r="AA76" s="1"/>
      <c r="AB76" s="1"/>
      <c r="AC76" s="1"/>
      <c r="AD76" s="1"/>
      <c r="AE76" s="1"/>
      <c r="AF76" s="1"/>
    </row>
    <row r="77" spans="1:32" x14ac:dyDescent="0.3">
      <c r="B77" s="159"/>
      <c r="C77" s="159"/>
      <c r="D77" s="13"/>
      <c r="E77" s="378"/>
      <c r="F77" s="378"/>
      <c r="G77" s="378"/>
      <c r="H77" s="378"/>
      <c r="I77" s="378"/>
      <c r="J77" s="378"/>
      <c r="K77" s="378"/>
      <c r="L77" s="378"/>
      <c r="M77" s="378"/>
      <c r="N77" s="378"/>
      <c r="O77" s="378"/>
      <c r="P77" s="378"/>
      <c r="Q77" s="378"/>
      <c r="R77" s="378"/>
      <c r="S77" s="378"/>
      <c r="T77" s="378"/>
      <c r="U77" s="378"/>
      <c r="V77" s="378"/>
      <c r="W77" s="378"/>
      <c r="X77" s="378"/>
      <c r="Y77" s="378"/>
      <c r="Z77" s="378"/>
      <c r="AA77" s="1"/>
      <c r="AB77" s="1"/>
      <c r="AC77" s="1"/>
      <c r="AD77" s="1"/>
      <c r="AE77" s="1"/>
      <c r="AF77" s="1"/>
    </row>
    <row r="78" spans="1:32" x14ac:dyDescent="0.3">
      <c r="A78" s="252"/>
      <c r="B78" s="159"/>
      <c r="C78" s="159"/>
      <c r="D78" s="13"/>
      <c r="E78" s="378"/>
      <c r="F78" s="378"/>
      <c r="G78" s="378"/>
      <c r="H78" s="378"/>
      <c r="I78" s="378"/>
      <c r="J78" s="378"/>
      <c r="K78" s="378"/>
      <c r="L78" s="378"/>
      <c r="M78" s="378"/>
      <c r="N78" s="378"/>
      <c r="O78" s="378"/>
      <c r="P78" s="378"/>
      <c r="Q78" s="378"/>
      <c r="R78" s="378"/>
      <c r="S78" s="378"/>
      <c r="T78" s="378"/>
      <c r="U78" s="378"/>
      <c r="V78" s="378"/>
      <c r="W78" s="378"/>
      <c r="X78" s="378"/>
      <c r="Y78" s="378"/>
      <c r="Z78" s="378"/>
      <c r="AA78" s="1"/>
      <c r="AB78" s="1"/>
      <c r="AC78" s="1"/>
      <c r="AD78" s="1"/>
      <c r="AE78" s="1"/>
      <c r="AF78" s="1"/>
    </row>
    <row r="79" spans="1:32" x14ac:dyDescent="0.3">
      <c r="A79" s="252"/>
      <c r="B79" s="159"/>
      <c r="C79" s="159"/>
      <c r="D79" s="13"/>
      <c r="E79" s="378"/>
      <c r="F79" s="378"/>
      <c r="G79" s="378"/>
      <c r="H79" s="378"/>
      <c r="I79" s="378"/>
      <c r="J79" s="378"/>
      <c r="K79" s="378"/>
      <c r="L79" s="378"/>
      <c r="M79" s="378"/>
      <c r="N79" s="378"/>
      <c r="O79" s="378"/>
      <c r="P79" s="378"/>
      <c r="Q79" s="378"/>
      <c r="R79" s="378"/>
      <c r="S79" s="378"/>
      <c r="T79" s="378"/>
      <c r="U79" s="378"/>
      <c r="V79" s="378"/>
      <c r="W79" s="378"/>
      <c r="X79" s="378"/>
      <c r="Y79" s="378"/>
      <c r="Z79" s="378"/>
      <c r="AA79" s="1"/>
      <c r="AB79" s="1"/>
      <c r="AC79" s="1"/>
      <c r="AD79" s="1"/>
      <c r="AE79" s="1"/>
      <c r="AF79" s="1"/>
    </row>
    <row r="80" spans="1:32" x14ac:dyDescent="0.3">
      <c r="A80" s="252"/>
      <c r="B80" s="159"/>
      <c r="C80" s="159"/>
      <c r="D80" s="13"/>
      <c r="E80" s="378"/>
      <c r="F80" s="378"/>
      <c r="G80" s="378"/>
      <c r="H80" s="378"/>
      <c r="I80" s="378"/>
      <c r="J80" s="378"/>
      <c r="K80" s="378"/>
      <c r="L80" s="378"/>
      <c r="M80" s="378"/>
      <c r="N80" s="378"/>
      <c r="O80" s="378"/>
      <c r="P80" s="378"/>
      <c r="Q80" s="378"/>
      <c r="R80" s="378"/>
      <c r="S80" s="378"/>
      <c r="T80" s="378"/>
      <c r="U80" s="378"/>
      <c r="V80" s="378"/>
      <c r="W80" s="378"/>
      <c r="X80" s="378"/>
      <c r="Y80" s="378"/>
      <c r="Z80" s="378"/>
      <c r="AA80" s="1"/>
      <c r="AB80" s="1"/>
      <c r="AC80" s="1"/>
      <c r="AD80" s="1"/>
      <c r="AE80" s="1"/>
      <c r="AF80" s="1"/>
    </row>
    <row r="81" spans="1:32" x14ac:dyDescent="0.3">
      <c r="A81" s="252"/>
      <c r="B81" s="159"/>
      <c r="C81" s="159"/>
      <c r="D81" s="13"/>
      <c r="E81" s="378"/>
      <c r="F81" s="378"/>
      <c r="G81" s="378"/>
      <c r="H81" s="378"/>
      <c r="I81" s="378"/>
      <c r="J81" s="378"/>
      <c r="K81" s="378"/>
      <c r="L81" s="378"/>
      <c r="M81" s="378"/>
      <c r="N81" s="378"/>
      <c r="O81" s="378"/>
      <c r="P81" s="378"/>
      <c r="Q81" s="378"/>
      <c r="R81" s="378"/>
      <c r="S81" s="378"/>
      <c r="T81" s="378"/>
      <c r="U81" s="378"/>
      <c r="V81" s="378"/>
      <c r="W81" s="378"/>
      <c r="X81" s="378"/>
      <c r="Y81" s="13"/>
      <c r="Z81" s="247"/>
      <c r="AA81" s="1"/>
      <c r="AB81" s="1"/>
      <c r="AC81" s="1"/>
      <c r="AD81" s="1"/>
      <c r="AE81" s="1"/>
      <c r="AF81" s="1"/>
    </row>
    <row r="82" spans="1:32" x14ac:dyDescent="0.3">
      <c r="A82" s="252"/>
      <c r="B82" s="159"/>
      <c r="C82" s="159"/>
    </row>
    <row r="83" spans="1:32" x14ac:dyDescent="0.3">
      <c r="A83" s="252"/>
      <c r="B83" s="159"/>
      <c r="C83" s="159"/>
    </row>
  </sheetData>
  <sheetProtection algorithmName="SHA-512" hashValue="znF2M3J+JbamhyQOAyC+EIIoYUeqFWx+fjN7EHZP0VgLYu246gi4ZVd0KFB+nMwBiXHRhlxKVyrvNNFCkLHMDQ==" saltValue="x0jdJpnE7sFrE2mffHwa5w==" spinCount="100000" sheet="1" objects="1" scenarios="1" selectLockedCells="1" selectUnlockedCells="1"/>
  <mergeCells count="157">
    <mergeCell ref="AA4:AA6"/>
    <mergeCell ref="W5:Y5"/>
    <mergeCell ref="H70:I70"/>
    <mergeCell ref="K70:L70"/>
    <mergeCell ref="N70:O70"/>
    <mergeCell ref="Q70:R70"/>
    <mergeCell ref="T70:U70"/>
    <mergeCell ref="W70:X70"/>
    <mergeCell ref="A1:AE1"/>
    <mergeCell ref="A2:AE2"/>
    <mergeCell ref="A3:B3"/>
    <mergeCell ref="A4:A6"/>
    <mergeCell ref="B4:B6"/>
    <mergeCell ref="C4:C6"/>
    <mergeCell ref="D4:G4"/>
    <mergeCell ref="H4:J4"/>
    <mergeCell ref="K4:M4"/>
    <mergeCell ref="AB4:AB6"/>
    <mergeCell ref="AC4:AC6"/>
    <mergeCell ref="AD4:AD6"/>
    <mergeCell ref="AE4:AE6"/>
    <mergeCell ref="D5:G5"/>
    <mergeCell ref="H5:J5"/>
    <mergeCell ref="K5:M5"/>
    <mergeCell ref="A54:C54"/>
    <mergeCell ref="A58:C58"/>
    <mergeCell ref="A65:C65"/>
    <mergeCell ref="A68:C68"/>
    <mergeCell ref="A69:C69"/>
    <mergeCell ref="E72:F72"/>
    <mergeCell ref="G72:H72"/>
    <mergeCell ref="I72:J72"/>
    <mergeCell ref="Z4:Z6"/>
    <mergeCell ref="N5:P5"/>
    <mergeCell ref="Q5:S5"/>
    <mergeCell ref="T5:V5"/>
    <mergeCell ref="N4:P4"/>
    <mergeCell ref="Q4:S4"/>
    <mergeCell ref="T4:V4"/>
    <mergeCell ref="W4:Y4"/>
    <mergeCell ref="K72:L72"/>
    <mergeCell ref="M72:N72"/>
    <mergeCell ref="E71:F71"/>
    <mergeCell ref="G71:H71"/>
    <mergeCell ref="I71:J71"/>
    <mergeCell ref="K71:L71"/>
    <mergeCell ref="M71:N71"/>
    <mergeCell ref="O72:P72"/>
    <mergeCell ref="Q72:R72"/>
    <mergeCell ref="S72:T72"/>
    <mergeCell ref="U72:V72"/>
    <mergeCell ref="W72:X72"/>
    <mergeCell ref="Y72:Z72"/>
    <mergeCell ref="S71:T71"/>
    <mergeCell ref="U71:V71"/>
    <mergeCell ref="W71:X71"/>
    <mergeCell ref="Y71:Z71"/>
    <mergeCell ref="O71:P71"/>
    <mergeCell ref="Q71:R71"/>
    <mergeCell ref="O73:P73"/>
    <mergeCell ref="Q73:R73"/>
    <mergeCell ref="S73:T73"/>
    <mergeCell ref="U73:V73"/>
    <mergeCell ref="W73:X73"/>
    <mergeCell ref="Y73:Z73"/>
    <mergeCell ref="E73:F73"/>
    <mergeCell ref="G73:H73"/>
    <mergeCell ref="I73:J73"/>
    <mergeCell ref="K73:L73"/>
    <mergeCell ref="M73:N73"/>
    <mergeCell ref="O74:P74"/>
    <mergeCell ref="Q74:R74"/>
    <mergeCell ref="S74:T74"/>
    <mergeCell ref="U74:V74"/>
    <mergeCell ref="W74:X74"/>
    <mergeCell ref="Y74:Z74"/>
    <mergeCell ref="E74:F74"/>
    <mergeCell ref="G74:H74"/>
    <mergeCell ref="I74:J74"/>
    <mergeCell ref="K74:L74"/>
    <mergeCell ref="M74:N74"/>
    <mergeCell ref="O75:P75"/>
    <mergeCell ref="Q75:R75"/>
    <mergeCell ref="S75:T75"/>
    <mergeCell ref="U75:V75"/>
    <mergeCell ref="W75:X75"/>
    <mergeCell ref="Y75:Z75"/>
    <mergeCell ref="E75:F75"/>
    <mergeCell ref="G75:H75"/>
    <mergeCell ref="I75:J75"/>
    <mergeCell ref="K75:L75"/>
    <mergeCell ref="M75:N75"/>
    <mergeCell ref="O76:P76"/>
    <mergeCell ref="Q76:R76"/>
    <mergeCell ref="S76:T76"/>
    <mergeCell ref="U76:V76"/>
    <mergeCell ref="W76:X76"/>
    <mergeCell ref="Y76:Z76"/>
    <mergeCell ref="E76:F76"/>
    <mergeCell ref="G76:H76"/>
    <mergeCell ref="I76:J76"/>
    <mergeCell ref="K76:L76"/>
    <mergeCell ref="M76:N76"/>
    <mergeCell ref="O77:P77"/>
    <mergeCell ref="Q77:R77"/>
    <mergeCell ref="S77:T77"/>
    <mergeCell ref="U77:V77"/>
    <mergeCell ref="W77:X77"/>
    <mergeCell ref="Y77:Z77"/>
    <mergeCell ref="E77:F77"/>
    <mergeCell ref="G77:H77"/>
    <mergeCell ref="I77:J77"/>
    <mergeCell ref="K77:L77"/>
    <mergeCell ref="M77:N77"/>
    <mergeCell ref="O78:P78"/>
    <mergeCell ref="Q78:R78"/>
    <mergeCell ref="S78:T78"/>
    <mergeCell ref="U78:V78"/>
    <mergeCell ref="W78:X78"/>
    <mergeCell ref="Y78:Z78"/>
    <mergeCell ref="E78:F78"/>
    <mergeCell ref="G78:H78"/>
    <mergeCell ref="I78:J78"/>
    <mergeCell ref="K78:L78"/>
    <mergeCell ref="M78:N78"/>
    <mergeCell ref="O79:P79"/>
    <mergeCell ref="Q79:R79"/>
    <mergeCell ref="S79:T79"/>
    <mergeCell ref="U79:V79"/>
    <mergeCell ref="W79:X79"/>
    <mergeCell ref="Y79:Z79"/>
    <mergeCell ref="E79:F79"/>
    <mergeCell ref="G79:H79"/>
    <mergeCell ref="I79:J79"/>
    <mergeCell ref="K79:L79"/>
    <mergeCell ref="M79:N79"/>
    <mergeCell ref="O80:P80"/>
    <mergeCell ref="Q80:R80"/>
    <mergeCell ref="S80:T80"/>
    <mergeCell ref="U80:V80"/>
    <mergeCell ref="W80:X80"/>
    <mergeCell ref="Y80:Z80"/>
    <mergeCell ref="E80:F80"/>
    <mergeCell ref="G80:H80"/>
    <mergeCell ref="I80:J80"/>
    <mergeCell ref="K80:L80"/>
    <mergeCell ref="M80:N80"/>
    <mergeCell ref="O81:P81"/>
    <mergeCell ref="Q81:R81"/>
    <mergeCell ref="S81:T81"/>
    <mergeCell ref="U81:V81"/>
    <mergeCell ref="W81:X81"/>
    <mergeCell ref="E81:F81"/>
    <mergeCell ref="G81:H81"/>
    <mergeCell ref="I81:J81"/>
    <mergeCell ref="K81:L81"/>
    <mergeCell ref="M81:N81"/>
  </mergeCells>
  <conditionalFormatting sqref="AA70:AB70">
    <cfRule type="cellIs" dxfId="0" priority="1" operator="lessThan">
      <formula>91</formula>
    </cfRule>
  </conditionalFormatting>
  <pageMargins left="0.7" right="0.7" top="0.75" bottom="0.75" header="0.3" footer="0.3"/>
  <pageSetup paperSize="9" orientation="landscape" horizontalDpi="0" verticalDpi="0" r:id="rId1"/>
  <ignoredErrors>
    <ignoredError sqref="A7 A9:A17" numberStoredAsText="1"/>
  </ignoredError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92BCF2B71F71E4AB956C7301C44B830" ma:contentTypeVersion="16" ma:contentTypeDescription="Utwórz nowy dokument." ma:contentTypeScope="" ma:versionID="01b7447b50d114c7e718c97d4ecc4adb">
  <xsd:schema xmlns:xsd="http://www.w3.org/2001/XMLSchema" xmlns:xs="http://www.w3.org/2001/XMLSchema" xmlns:p="http://schemas.microsoft.com/office/2006/metadata/properties" xmlns:ns2="f2396b88-cbff-4791-b58f-72c6321f6448" xmlns:ns3="8cdaca0c-d9cb-4cac-8a37-51836df78246" targetNamespace="http://schemas.microsoft.com/office/2006/metadata/properties" ma:root="true" ma:fieldsID="0284533fa5e9e00619a6f670c8a668a7" ns2:_="" ns3:_="">
    <xsd:import namespace="f2396b88-cbff-4791-b58f-72c6321f6448"/>
    <xsd:import namespace="8cdaca0c-d9cb-4cac-8a37-51836df7824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396b88-cbff-4791-b58f-72c6321f64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Tagi obrazów" ma:readOnly="false" ma:fieldId="{5cf76f15-5ced-4ddc-b409-7134ff3c332f}" ma:taxonomyMulti="true" ma:sspId="bcfcc197-e52c-402b-8bcb-67b5286592c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daca0c-d9cb-4cac-8a37-51836df78246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ac14465e-6c3f-486b-90d0-b835b9010bc9}" ma:internalName="TaxCatchAll" ma:showField="CatchAllData" ma:web="8cdaca0c-d9cb-4cac-8a37-51836df7824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cdaca0c-d9cb-4cac-8a37-51836df78246" xsi:nil="true"/>
    <lcf76f155ced4ddcb4097134ff3c332f xmlns="f2396b88-cbff-4791-b58f-72c6321f644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7FF72A2-EF4C-4DEC-B140-452B6BF9711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A3357E0-B240-4DC8-8576-9B691C04B0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2396b88-cbff-4791-b58f-72c6321f6448"/>
    <ds:schemaRef ds:uri="8cdaca0c-d9cb-4cac-8a37-51836df782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0F45947-822A-4111-B90F-37884A616CE0}">
  <ds:schemaRefs>
    <ds:schemaRef ds:uri="http://www.w3.org/XML/1998/namespace"/>
    <ds:schemaRef ds:uri="f2396b88-cbff-4791-b58f-72c6321f6448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schemas.microsoft.com/office/infopath/2007/PartnerControls"/>
    <ds:schemaRef ds:uri="8cdaca0c-d9cb-4cac-8a37-51836df78246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ZiSF_Plan od 2026-2027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Ewa Niedzielska</dc:creator>
  <cp:keywords/>
  <dc:description/>
  <cp:lastModifiedBy>Edyta Sienkiewicz-Dianzenza</cp:lastModifiedBy>
  <cp:revision/>
  <cp:lastPrinted>2026-03-05T23:45:39Z</cp:lastPrinted>
  <dcterms:created xsi:type="dcterms:W3CDTF">2025-09-18T16:27:08Z</dcterms:created>
  <dcterms:modified xsi:type="dcterms:W3CDTF">2026-03-05T23:45:53Z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0x010100792BCF2B71F71E4AB956C7301C44B830</vt:lpwstr>
  </property>
  <property fmtid="{D5CDD505-2E9C-101B-9397-08002B2CF9AE}" pid="3" name="MediaServiceImageTags">
    <vt:lpwstr/>
  </property>
</Properties>
</file>