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ienkiewicz\Documents\Na stronę\Uchwały RW\2022\Uchwała 14_Program TiR\"/>
    </mc:Choice>
  </mc:AlternateContent>
  <bookViews>
    <workbookView xWindow="0" yWindow="0" windowWidth="23040" windowHeight="8616" tabRatio="615"/>
  </bookViews>
  <sheets>
    <sheet name="Program Turystyka i Hotelarstwo" sheetId="1" r:id="rId1"/>
    <sheet name="Program Rekreacja" sheetId="3" r:id="rId2"/>
    <sheet name="Wybór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C108" i="1" l="1"/>
  <c r="C100" i="1"/>
  <c r="C109" i="1"/>
  <c r="C107" i="1"/>
  <c r="A46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9" i="3" s="1"/>
  <c r="A70" i="3" s="1"/>
  <c r="A71" i="3" s="1"/>
  <c r="A35" i="3"/>
  <c r="A36" i="3" s="1"/>
  <c r="A37" i="3" s="1"/>
  <c r="A38" i="3" s="1"/>
  <c r="A39" i="3" s="1"/>
  <c r="A40" i="3" s="1"/>
  <c r="A41" i="3" s="1"/>
  <c r="A42" i="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36" i="1"/>
  <c r="A37" i="1" s="1"/>
  <c r="A38" i="1" s="1"/>
  <c r="A39" i="1" s="1"/>
  <c r="A40" i="1" s="1"/>
  <c r="A41" i="1" s="1"/>
  <c r="A42" i="1" s="1"/>
  <c r="A4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C54" i="3"/>
  <c r="D54" i="3"/>
  <c r="F54" i="3"/>
  <c r="C55" i="3"/>
  <c r="D55" i="3"/>
  <c r="F55" i="3"/>
  <c r="C56" i="3"/>
  <c r="D56" i="3"/>
  <c r="F56" i="3"/>
  <c r="C57" i="3"/>
  <c r="D57" i="3"/>
  <c r="F57" i="3"/>
  <c r="C58" i="3"/>
  <c r="D58" i="3"/>
  <c r="F58" i="3"/>
  <c r="C59" i="3"/>
  <c r="D59" i="3"/>
  <c r="F59" i="3"/>
  <c r="C60" i="3"/>
  <c r="D60" i="3"/>
  <c r="F60" i="3"/>
  <c r="C61" i="3"/>
  <c r="D61" i="3"/>
  <c r="F61" i="3"/>
  <c r="C62" i="3"/>
  <c r="D62" i="3"/>
  <c r="F62" i="3"/>
  <c r="C63" i="3"/>
  <c r="D63" i="3"/>
  <c r="F63" i="3"/>
  <c r="C64" i="3"/>
  <c r="D64" i="3"/>
  <c r="F64" i="3"/>
  <c r="C65" i="3"/>
  <c r="D65" i="3"/>
  <c r="F65" i="3"/>
  <c r="C66" i="3"/>
  <c r="D66" i="3"/>
  <c r="F66" i="3"/>
  <c r="C67" i="3"/>
  <c r="D67" i="3"/>
  <c r="F67" i="3"/>
  <c r="C69" i="3"/>
  <c r="D69" i="3"/>
  <c r="F69" i="3"/>
  <c r="C70" i="3"/>
  <c r="D70" i="3"/>
  <c r="F70" i="3"/>
  <c r="C71" i="3"/>
  <c r="D71" i="3"/>
  <c r="F71" i="3"/>
  <c r="C46" i="3"/>
  <c r="D46" i="3"/>
  <c r="F46" i="3"/>
  <c r="C47" i="3"/>
  <c r="D47" i="3"/>
  <c r="F47" i="3"/>
  <c r="C48" i="3"/>
  <c r="D48" i="3"/>
  <c r="F48" i="3"/>
  <c r="C49" i="3"/>
  <c r="D49" i="3"/>
  <c r="F49" i="3"/>
  <c r="C50" i="3"/>
  <c r="D50" i="3"/>
  <c r="F50" i="3"/>
  <c r="C51" i="3"/>
  <c r="D51" i="3"/>
  <c r="F51" i="3"/>
  <c r="C52" i="3"/>
  <c r="D52" i="3"/>
  <c r="F52" i="3"/>
  <c r="C53" i="3"/>
  <c r="D53" i="3"/>
  <c r="F53" i="3"/>
  <c r="F45" i="3"/>
  <c r="D45" i="3"/>
  <c r="C45" i="3"/>
  <c r="C101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3" i="3"/>
  <c r="D83" i="3"/>
  <c r="C83" i="3"/>
  <c r="F82" i="3"/>
  <c r="D82" i="3"/>
  <c r="C82" i="3"/>
  <c r="F80" i="3"/>
  <c r="D80" i="3"/>
  <c r="C80" i="3"/>
  <c r="F79" i="3"/>
  <c r="D79" i="3"/>
  <c r="C79" i="3"/>
  <c r="F76" i="3"/>
  <c r="D76" i="3"/>
  <c r="C76" i="3"/>
  <c r="F75" i="3"/>
  <c r="D75" i="3"/>
  <c r="C75" i="3"/>
  <c r="F74" i="3"/>
  <c r="D74" i="3"/>
  <c r="C74" i="3"/>
  <c r="F42" i="3"/>
  <c r="D42" i="3"/>
  <c r="C42" i="3"/>
  <c r="F41" i="3"/>
  <c r="D41" i="3"/>
  <c r="C41" i="3"/>
  <c r="F40" i="3"/>
  <c r="D40" i="3"/>
  <c r="C40" i="3"/>
  <c r="F39" i="3"/>
  <c r="D39" i="3"/>
  <c r="C39" i="3"/>
  <c r="F38" i="3"/>
  <c r="D38" i="3"/>
  <c r="C38" i="3"/>
  <c r="F37" i="3"/>
  <c r="D37" i="3"/>
  <c r="C37" i="3"/>
  <c r="F36" i="3"/>
  <c r="D36" i="3"/>
  <c r="C36" i="3"/>
  <c r="F35" i="3"/>
  <c r="D35" i="3"/>
  <c r="C35" i="3"/>
  <c r="F34" i="3"/>
  <c r="D34" i="3"/>
  <c r="C34" i="3"/>
  <c r="F29" i="3"/>
  <c r="D29" i="3"/>
  <c r="C29" i="3"/>
  <c r="F28" i="3"/>
  <c r="D28" i="3"/>
  <c r="C28" i="3"/>
  <c r="F27" i="3"/>
  <c r="D27" i="3"/>
  <c r="C27" i="3"/>
  <c r="F26" i="3"/>
  <c r="D26" i="3"/>
  <c r="C26" i="3"/>
  <c r="F25" i="3"/>
  <c r="D25" i="3"/>
  <c r="C25" i="3"/>
  <c r="F24" i="3"/>
  <c r="D24" i="3"/>
  <c r="C24" i="3"/>
  <c r="F23" i="3"/>
  <c r="D23" i="3"/>
  <c r="C23" i="3"/>
  <c r="F22" i="3"/>
  <c r="D22" i="3"/>
  <c r="C22" i="3"/>
  <c r="F21" i="3"/>
  <c r="D21" i="3"/>
  <c r="C21" i="3"/>
  <c r="F20" i="3"/>
  <c r="D20" i="3"/>
  <c r="C20" i="3"/>
  <c r="F19" i="3"/>
  <c r="D19" i="3"/>
  <c r="C19" i="3"/>
  <c r="F18" i="3"/>
  <c r="D18" i="3"/>
  <c r="C18" i="3"/>
  <c r="F17" i="3"/>
  <c r="D17" i="3"/>
  <c r="C17" i="3"/>
  <c r="F16" i="3"/>
  <c r="D16" i="3"/>
  <c r="C16" i="3"/>
  <c r="F15" i="3"/>
  <c r="D15" i="3"/>
  <c r="C15" i="3"/>
  <c r="F14" i="3"/>
  <c r="D14" i="3"/>
  <c r="C14" i="3"/>
  <c r="F13" i="3"/>
  <c r="D13" i="3"/>
  <c r="C13" i="3"/>
  <c r="F10" i="3"/>
  <c r="F11" i="3" s="1"/>
  <c r="D10" i="3"/>
  <c r="D11" i="3" s="1"/>
  <c r="C10" i="3"/>
  <c r="C47" i="1"/>
  <c r="D47" i="1"/>
  <c r="F47" i="1"/>
  <c r="C48" i="1"/>
  <c r="D48" i="1"/>
  <c r="F48" i="1"/>
  <c r="C49" i="1"/>
  <c r="D49" i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C56" i="1"/>
  <c r="D56" i="1"/>
  <c r="F56" i="1"/>
  <c r="C57" i="1"/>
  <c r="D57" i="1"/>
  <c r="F57" i="1"/>
  <c r="C58" i="1"/>
  <c r="D58" i="1"/>
  <c r="F58" i="1"/>
  <c r="C59" i="1"/>
  <c r="D59" i="1"/>
  <c r="F59" i="1"/>
  <c r="C60" i="1"/>
  <c r="D60" i="1"/>
  <c r="F60" i="1"/>
  <c r="C61" i="1"/>
  <c r="D61" i="1"/>
  <c r="F61" i="1"/>
  <c r="C62" i="1"/>
  <c r="D62" i="1"/>
  <c r="F62" i="1"/>
  <c r="C63" i="1"/>
  <c r="D63" i="1"/>
  <c r="F63" i="1"/>
  <c r="C64" i="1"/>
  <c r="D64" i="1"/>
  <c r="F64" i="1"/>
  <c r="C65" i="1"/>
  <c r="D65" i="1"/>
  <c r="F65" i="1"/>
  <c r="C66" i="1"/>
  <c r="D66" i="1"/>
  <c r="F66" i="1"/>
  <c r="C67" i="1"/>
  <c r="D67" i="1"/>
  <c r="F67" i="1"/>
  <c r="C68" i="1"/>
  <c r="D68" i="1"/>
  <c r="F68" i="1"/>
  <c r="C69" i="1"/>
  <c r="D69" i="1"/>
  <c r="F69" i="1"/>
  <c r="C71" i="1"/>
  <c r="D71" i="1"/>
  <c r="F71" i="1"/>
  <c r="C72" i="1"/>
  <c r="D72" i="1"/>
  <c r="F72" i="1"/>
  <c r="C73" i="1"/>
  <c r="D73" i="1"/>
  <c r="F73" i="1"/>
  <c r="C74" i="1"/>
  <c r="D74" i="1"/>
  <c r="F74" i="1"/>
  <c r="F46" i="1"/>
  <c r="D46" i="1"/>
  <c r="C46" i="1"/>
  <c r="C26" i="1"/>
  <c r="D26" i="1"/>
  <c r="F26" i="1"/>
  <c r="C27" i="1"/>
  <c r="D27" i="1"/>
  <c r="F27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X91" i="1"/>
  <c r="F89" i="1"/>
  <c r="D89" i="1"/>
  <c r="C89" i="1"/>
  <c r="F28" i="1"/>
  <c r="D28" i="1"/>
  <c r="C28" i="1"/>
  <c r="F25" i="1"/>
  <c r="D25" i="1"/>
  <c r="C25" i="1"/>
  <c r="F24" i="1"/>
  <c r="C24" i="1"/>
  <c r="D24" i="1"/>
  <c r="E71" i="1" l="1"/>
  <c r="E59" i="1"/>
  <c r="E10" i="3"/>
  <c r="E11" i="3" s="1"/>
  <c r="E50" i="3"/>
  <c r="E65" i="3"/>
  <c r="E63" i="3"/>
  <c r="E61" i="3"/>
  <c r="E14" i="3"/>
  <c r="E16" i="3"/>
  <c r="E28" i="1"/>
  <c r="E46" i="1"/>
  <c r="E67" i="1"/>
  <c r="E66" i="1"/>
  <c r="E62" i="1"/>
  <c r="E58" i="1"/>
  <c r="E50" i="1"/>
  <c r="E49" i="3"/>
  <c r="E46" i="3"/>
  <c r="E47" i="3"/>
  <c r="E70" i="3"/>
  <c r="E67" i="3"/>
  <c r="E60" i="3"/>
  <c r="E59" i="3"/>
  <c r="E57" i="3"/>
  <c r="E48" i="3"/>
  <c r="D75" i="1"/>
  <c r="E17" i="3"/>
  <c r="E18" i="3"/>
  <c r="E19" i="3"/>
  <c r="E21" i="3"/>
  <c r="E25" i="3"/>
  <c r="E29" i="3"/>
  <c r="E35" i="3"/>
  <c r="E37" i="3"/>
  <c r="E38" i="3"/>
  <c r="E40" i="3"/>
  <c r="E74" i="3"/>
  <c r="E83" i="3"/>
  <c r="J86" i="3"/>
  <c r="P86" i="3"/>
  <c r="E53" i="3"/>
  <c r="E51" i="3"/>
  <c r="E58" i="3"/>
  <c r="E56" i="3"/>
  <c r="E26" i="3"/>
  <c r="E57" i="1"/>
  <c r="E55" i="1"/>
  <c r="E53" i="1"/>
  <c r="E51" i="1"/>
  <c r="F75" i="1"/>
  <c r="E27" i="1"/>
  <c r="E64" i="1"/>
  <c r="E72" i="1"/>
  <c r="E60" i="1"/>
  <c r="E49" i="1"/>
  <c r="E69" i="1"/>
  <c r="E56" i="1"/>
  <c r="E26" i="1"/>
  <c r="E63" i="1"/>
  <c r="E73" i="1"/>
  <c r="E61" i="1"/>
  <c r="E48" i="1"/>
  <c r="E74" i="1"/>
  <c r="E47" i="1"/>
  <c r="C75" i="1"/>
  <c r="E54" i="1"/>
  <c r="E52" i="1"/>
  <c r="E65" i="1"/>
  <c r="E68" i="1"/>
  <c r="F43" i="3"/>
  <c r="F77" i="3"/>
  <c r="C11" i="3"/>
  <c r="C77" i="3"/>
  <c r="C81" i="3"/>
  <c r="E69" i="3"/>
  <c r="E34" i="3"/>
  <c r="E45" i="3"/>
  <c r="E52" i="3"/>
  <c r="E23" i="3"/>
  <c r="E27" i="3"/>
  <c r="E80" i="3"/>
  <c r="E54" i="3"/>
  <c r="E71" i="3"/>
  <c r="E66" i="3"/>
  <c r="E64" i="3"/>
  <c r="E62" i="3"/>
  <c r="E55" i="3"/>
  <c r="F72" i="3"/>
  <c r="C107" i="3" s="1"/>
  <c r="D72" i="3"/>
  <c r="V86" i="3"/>
  <c r="D81" i="3"/>
  <c r="E20" i="3"/>
  <c r="E22" i="3"/>
  <c r="E24" i="3"/>
  <c r="E39" i="3"/>
  <c r="E41" i="3"/>
  <c r="E75" i="3"/>
  <c r="C30" i="3"/>
  <c r="E28" i="3"/>
  <c r="C43" i="3"/>
  <c r="E36" i="3"/>
  <c r="E79" i="3"/>
  <c r="D30" i="3"/>
  <c r="E15" i="3"/>
  <c r="E76" i="3"/>
  <c r="D77" i="3"/>
  <c r="F81" i="3"/>
  <c r="F30" i="3"/>
  <c r="E42" i="3"/>
  <c r="G86" i="3"/>
  <c r="M86" i="3"/>
  <c r="S86" i="3"/>
  <c r="D43" i="3"/>
  <c r="C72" i="3"/>
  <c r="E13" i="3"/>
  <c r="E82" i="3"/>
  <c r="E89" i="1"/>
  <c r="E25" i="1"/>
  <c r="F84" i="3" l="1"/>
  <c r="C90" i="3" s="1"/>
  <c r="E72" i="3"/>
  <c r="E75" i="1"/>
  <c r="E43" i="3"/>
  <c r="E77" i="3"/>
  <c r="C84" i="3"/>
  <c r="C91" i="3" s="1"/>
  <c r="E81" i="3"/>
  <c r="D84" i="3"/>
  <c r="D85" i="3" s="1"/>
  <c r="C104" i="3" s="1"/>
  <c r="Y86" i="3"/>
  <c r="E30" i="3"/>
  <c r="E84" i="3" l="1"/>
  <c r="E85" i="3" s="1"/>
  <c r="C85" i="3"/>
  <c r="C103" i="3" s="1"/>
  <c r="C105" i="3" s="1"/>
  <c r="C106" i="3" s="1"/>
  <c r="F85" i="3"/>
  <c r="C92" i="3"/>
  <c r="C93" i="3" s="1"/>
  <c r="C89" i="3"/>
  <c r="C95" i="3"/>
  <c r="C94" i="3" l="1"/>
  <c r="C103" i="1"/>
  <c r="X92" i="1" l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0" i="1"/>
  <c r="D90" i="1"/>
  <c r="C90" i="1"/>
  <c r="F87" i="1"/>
  <c r="D87" i="1"/>
  <c r="C87" i="1"/>
  <c r="F86" i="1"/>
  <c r="D86" i="1"/>
  <c r="C86" i="1"/>
  <c r="F83" i="1"/>
  <c r="D83" i="1"/>
  <c r="C83" i="1"/>
  <c r="F82" i="1"/>
  <c r="D82" i="1"/>
  <c r="C82" i="1"/>
  <c r="F79" i="1"/>
  <c r="D79" i="1"/>
  <c r="C79" i="1"/>
  <c r="F78" i="1"/>
  <c r="D78" i="1"/>
  <c r="C78" i="1"/>
  <c r="F77" i="1"/>
  <c r="D77" i="1"/>
  <c r="C77" i="1"/>
  <c r="F43" i="1"/>
  <c r="D43" i="1"/>
  <c r="C43" i="1"/>
  <c r="F42" i="1"/>
  <c r="D42" i="1"/>
  <c r="C42" i="1"/>
  <c r="F41" i="1"/>
  <c r="D41" i="1"/>
  <c r="C41" i="1"/>
  <c r="F40" i="1"/>
  <c r="D40" i="1"/>
  <c r="C40" i="1"/>
  <c r="F39" i="1"/>
  <c r="D39" i="1"/>
  <c r="C39" i="1"/>
  <c r="F38" i="1"/>
  <c r="D38" i="1"/>
  <c r="C38" i="1"/>
  <c r="F37" i="1"/>
  <c r="D37" i="1"/>
  <c r="C37" i="1"/>
  <c r="F36" i="1"/>
  <c r="D36" i="1"/>
  <c r="C36" i="1"/>
  <c r="F35" i="1"/>
  <c r="D35" i="1"/>
  <c r="C35" i="1"/>
  <c r="F29" i="1"/>
  <c r="D29" i="1"/>
  <c r="C29" i="1"/>
  <c r="F23" i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0" i="1"/>
  <c r="F11" i="1" s="1"/>
  <c r="D10" i="1"/>
  <c r="D11" i="1" s="1"/>
  <c r="C10" i="1"/>
  <c r="C11" i="1" s="1"/>
  <c r="G93" i="1" l="1"/>
  <c r="V93" i="1"/>
  <c r="D30" i="1"/>
  <c r="F30" i="1"/>
  <c r="J93" i="1"/>
  <c r="S93" i="1"/>
  <c r="D44" i="1"/>
  <c r="M93" i="1"/>
  <c r="C30" i="1"/>
  <c r="P93" i="1"/>
  <c r="F44" i="1"/>
  <c r="C44" i="1"/>
  <c r="E16" i="1"/>
  <c r="E86" i="1"/>
  <c r="E82" i="1"/>
  <c r="E78" i="1"/>
  <c r="E42" i="1"/>
  <c r="E29" i="1"/>
  <c r="E14" i="1"/>
  <c r="E22" i="1"/>
  <c r="E40" i="1"/>
  <c r="E20" i="1"/>
  <c r="E38" i="1"/>
  <c r="E18" i="1"/>
  <c r="E36" i="1"/>
  <c r="E10" i="1"/>
  <c r="E11" i="1" s="1"/>
  <c r="E15" i="1"/>
  <c r="E19" i="1"/>
  <c r="E23" i="1"/>
  <c r="E37" i="1"/>
  <c r="E41" i="1"/>
  <c r="E77" i="1"/>
  <c r="E83" i="1"/>
  <c r="D88" i="1"/>
  <c r="D80" i="1"/>
  <c r="F88" i="1"/>
  <c r="E13" i="1"/>
  <c r="E17" i="1"/>
  <c r="E21" i="1"/>
  <c r="E35" i="1"/>
  <c r="E39" i="1"/>
  <c r="E43" i="1"/>
  <c r="F80" i="1"/>
  <c r="E79" i="1"/>
  <c r="D84" i="1"/>
  <c r="E87" i="1"/>
  <c r="F84" i="1"/>
  <c r="C80" i="1"/>
  <c r="C84" i="1"/>
  <c r="C88" i="1"/>
  <c r="E90" i="1"/>
  <c r="Y93" i="1" l="1"/>
  <c r="C91" i="1"/>
  <c r="C92" i="1" s="1"/>
  <c r="F91" i="1"/>
  <c r="F92" i="1" s="1"/>
  <c r="E44" i="1"/>
  <c r="D91" i="1"/>
  <c r="D92" i="1" s="1"/>
  <c r="C106" i="1" s="1"/>
  <c r="E30" i="1"/>
  <c r="E80" i="1"/>
  <c r="E84" i="1"/>
  <c r="E88" i="1"/>
  <c r="E91" i="1" l="1"/>
  <c r="E92" i="1" s="1"/>
  <c r="C98" i="1"/>
  <c r="C105" i="1"/>
  <c r="C97" i="1"/>
  <c r="C96" i="1"/>
  <c r="C99" i="1" l="1"/>
  <c r="C95" i="1"/>
  <c r="C101" i="1"/>
</calcChain>
</file>

<file path=xl/sharedStrings.xml><?xml version="1.0" encoding="utf-8"?>
<sst xmlns="http://schemas.openxmlformats.org/spreadsheetml/2006/main" count="554" uniqueCount="197">
  <si>
    <t>Lp.</t>
  </si>
  <si>
    <t>Przedmiot</t>
  </si>
  <si>
    <t>Semestry</t>
  </si>
  <si>
    <t>I</t>
  </si>
  <si>
    <t>II</t>
  </si>
  <si>
    <t>III</t>
  </si>
  <si>
    <t>IV</t>
  </si>
  <si>
    <t>V</t>
  </si>
  <si>
    <t>VI</t>
  </si>
  <si>
    <t>Forma zalicz.</t>
  </si>
  <si>
    <t>Liczba tygodni</t>
  </si>
  <si>
    <t xml:space="preserve">W </t>
  </si>
  <si>
    <t>Ćw</t>
  </si>
  <si>
    <t>Og</t>
  </si>
  <si>
    <t>ECTS</t>
  </si>
  <si>
    <t>W</t>
  </si>
  <si>
    <t xml:space="preserve">             PRZEDMIOTY OGÓLNE</t>
  </si>
  <si>
    <t>Język angielski</t>
  </si>
  <si>
    <t xml:space="preserve">            PRZEMIOTY PODSTAWOWE</t>
  </si>
  <si>
    <t>Podstawy socjologii</t>
  </si>
  <si>
    <t>Podstawy ekonomii</t>
  </si>
  <si>
    <t>Podstawy zarządzania</t>
  </si>
  <si>
    <t>Pedagogika czasu wolnego</t>
  </si>
  <si>
    <t>Historia turystyki i rekreacji</t>
  </si>
  <si>
    <t xml:space="preserve">             PRZEDMIOTY KIERUNKOWE</t>
  </si>
  <si>
    <t>Podstawy turystyki</t>
  </si>
  <si>
    <t>Geografia turystyczna</t>
  </si>
  <si>
    <t>Krajoznawstwo</t>
  </si>
  <si>
    <t>Obsługa ruchu turystycznego</t>
  </si>
  <si>
    <t>Hotelarstwo</t>
  </si>
  <si>
    <t>Teoria i metodyka treningu zdrowotnego</t>
  </si>
  <si>
    <t>Agroturystyka</t>
  </si>
  <si>
    <t>Informacja turystyczna</t>
  </si>
  <si>
    <t>Pomoc przedlekarska</t>
  </si>
  <si>
    <t>Informatyka i technologia informacyjna</t>
  </si>
  <si>
    <t>Prawo w turystyce i rekreacji</t>
  </si>
  <si>
    <t>Turystyka zrównoważona</t>
  </si>
  <si>
    <t>Seminarium dyplomowe licencjackie</t>
  </si>
  <si>
    <t>Praca dyplomowa</t>
  </si>
  <si>
    <t>Obozy:</t>
  </si>
  <si>
    <t>A.</t>
  </si>
  <si>
    <t>Letni - turystyki przygodowej (12 dni)</t>
  </si>
  <si>
    <t>B.</t>
  </si>
  <si>
    <t>Wędrowny/Tramping (7 dni)</t>
  </si>
  <si>
    <t>C.</t>
  </si>
  <si>
    <t>Zimowy - turystyki przygodowej (8 dni)</t>
  </si>
  <si>
    <t xml:space="preserve">            WYCHOWANIE FIZYCZNE</t>
  </si>
  <si>
    <t xml:space="preserve">Pływanie </t>
  </si>
  <si>
    <t>Ćw. terenowe:</t>
  </si>
  <si>
    <t>RAZEM: 1 - 50 bez praktyk</t>
  </si>
  <si>
    <t>RAZEM: 1 - 50 z praktykami</t>
  </si>
  <si>
    <t>OBCIĄŻENIE SEMESTRALNE:</t>
  </si>
  <si>
    <t>Liczba godzin bez praktyk</t>
  </si>
  <si>
    <t>Liczba ECTS bez praktyk</t>
  </si>
  <si>
    <t>Wykłady</t>
  </si>
  <si>
    <t>Ćwiczenia</t>
  </si>
  <si>
    <t>Godziny kontaktowe</t>
  </si>
  <si>
    <t>Odsetek godzin kontaktowych</t>
  </si>
  <si>
    <t>Odsetek przedmiotów do wyboru (ECTS)</t>
  </si>
  <si>
    <t>Liczba godzin z praktykami</t>
  </si>
  <si>
    <t>Liczba ECTS z praktykami</t>
  </si>
  <si>
    <t>Rok</t>
  </si>
  <si>
    <t>Semestr</t>
  </si>
  <si>
    <t>Forma zajęć</t>
  </si>
  <si>
    <t>Liczba godzin</t>
  </si>
  <si>
    <t>Nowe trendy w turystyce</t>
  </si>
  <si>
    <t>Nordic walking</t>
  </si>
  <si>
    <t>Antropomotoryka</t>
  </si>
  <si>
    <t>Specjalizacja</t>
  </si>
  <si>
    <t>Fitness nowoczesne formy gimnastyki</t>
  </si>
  <si>
    <t>Odnowa psychosomatyczna</t>
  </si>
  <si>
    <t>Turystyka kulturowa</t>
  </si>
  <si>
    <t>Pilotaż wycieczek</t>
  </si>
  <si>
    <t>Zagospodarowanie turystyczne</t>
  </si>
  <si>
    <t>Ekonomika turystyki</t>
  </si>
  <si>
    <t>Podstawy marketingu</t>
  </si>
  <si>
    <t>Podstawy anatomii</t>
  </si>
  <si>
    <t>Podstawy ekologii i ochrony środowiska (w ramach przedmiotu wycieczka ekologiczna)</t>
  </si>
  <si>
    <t>Podstawy rekreacji</t>
  </si>
  <si>
    <t>Podstawy psychologii</t>
  </si>
  <si>
    <t>Animacja czasu wolnego</t>
  </si>
  <si>
    <t>Filozofia</t>
  </si>
  <si>
    <t>Teoria i metodyka turystyki</t>
  </si>
  <si>
    <t>Teoria metodyka rekreacji</t>
  </si>
  <si>
    <t>Fizjologia człowieka</t>
  </si>
  <si>
    <t>Turystyka w praktyce</t>
  </si>
  <si>
    <t>Animacja plenerowa</t>
  </si>
  <si>
    <t xml:space="preserve">Zarządzanie czasem </t>
  </si>
  <si>
    <t>Psychologiczne i ekonomiczne uwarunkowania zachowań konsumenckich</t>
  </si>
  <si>
    <t>Menadżer biura</t>
  </si>
  <si>
    <t>Rynek usług turystycznych</t>
  </si>
  <si>
    <t>Biura podróży i organizatorzy turystyczni</t>
  </si>
  <si>
    <t>Transport i logistyka w turystyce</t>
  </si>
  <si>
    <t>Sport do wyboru</t>
  </si>
  <si>
    <t>Targi turystyczne, praca przedsiębiorstwa hotelarskiego</t>
  </si>
  <si>
    <t>Finanse i rachunkowość</t>
  </si>
  <si>
    <t>Specjalizacje do wyboru.</t>
  </si>
  <si>
    <t>E-marketing w turystyce</t>
  </si>
  <si>
    <t>Turystyka miejska</t>
  </si>
  <si>
    <t>Projektowanie kompleksowego pakietu turystycznego</t>
  </si>
  <si>
    <t>Impreza turystyczna, wycieczka do uzdrowiska</t>
  </si>
  <si>
    <t>Przemysł spotkań - MICE</t>
  </si>
  <si>
    <t>Systemy hotelowe w Polsce i na świecie</t>
  </si>
  <si>
    <t>Praktyki zawodowe - semestr V (24 tygodnie - 720 godzin)</t>
  </si>
  <si>
    <t>Przewodnictwo turystyczne. Wycieczka po mieście</t>
  </si>
  <si>
    <t>Usługi spa i wellness w hotelarstwie</t>
  </si>
  <si>
    <t>Regionalny produkt turystyczny</t>
  </si>
  <si>
    <t>Historia architektury i sztuki</t>
  </si>
  <si>
    <t>Komunikacja miedzykulturowa</t>
  </si>
  <si>
    <t>Relacje interpersonalne</t>
  </si>
  <si>
    <t>Przedmiot do wyboru z rekreacji</t>
  </si>
  <si>
    <t>Turystyka w mediach społecznościowych i kulturze masowej</t>
  </si>
  <si>
    <t>Razem</t>
  </si>
  <si>
    <t>Specjalność do wyboru: Turystyka i Hotelarstwo</t>
  </si>
  <si>
    <t xml:space="preserve">Specjalność TURYSTYKA i  HOTELARSTWO </t>
  </si>
  <si>
    <t>Zarządzanie projektami w rekreacji</t>
  </si>
  <si>
    <t>Komunikacja interpersonalna</t>
  </si>
  <si>
    <t>Anatomia Funkcjonalna</t>
  </si>
  <si>
    <t>Rekreacjia i turystyka osób starszych</t>
  </si>
  <si>
    <t>Andragogika</t>
  </si>
  <si>
    <t xml:space="preserve">Przedmiot do wyboru </t>
  </si>
  <si>
    <t>Geografia Turystyczna</t>
  </si>
  <si>
    <t>Relaksacja w programach rekreacji-odnowa psychosomatyczna</t>
  </si>
  <si>
    <t>Zywienie czlowieka i podstawy dietetyki</t>
  </si>
  <si>
    <t>Turystyka kwalifikowana</t>
  </si>
  <si>
    <t>Program rekreacji ruchowej w samokontroli i samoocenie</t>
  </si>
  <si>
    <t>E-marketing w rekreacji</t>
  </si>
  <si>
    <t>Metody pracy z grupami rekreacyjnymi</t>
  </si>
  <si>
    <t>Odnowa i pielegnacja ciała</t>
  </si>
  <si>
    <t>Organizacje pozarządowe i wolontariat</t>
  </si>
  <si>
    <t>Formy organizacyjne w rekreacji</t>
  </si>
  <si>
    <t>Nowe trendy w fitness i wellness</t>
  </si>
  <si>
    <t>Grupy celowe i specjalistyczne w rekreacji</t>
  </si>
  <si>
    <t>Zagospodarwoanie rekreacyjne w przestrzeni miejskiej i wiejskiej</t>
  </si>
  <si>
    <t>Przedmiot do wyboru -REKREACJA/TURYSTYKA</t>
  </si>
  <si>
    <t>ZO 1,2,3; E4</t>
  </si>
  <si>
    <t>E</t>
  </si>
  <si>
    <t>ZO</t>
  </si>
  <si>
    <t>ZO 4; E6</t>
  </si>
  <si>
    <t>ZP</t>
  </si>
  <si>
    <t>ZBO</t>
  </si>
  <si>
    <t>ZO 3,4,6</t>
  </si>
  <si>
    <t>ZO 4, E6</t>
  </si>
  <si>
    <t xml:space="preserve">Organizacja imprez w turystyce </t>
  </si>
  <si>
    <t>Ćw15</t>
  </si>
  <si>
    <t>W15</t>
  </si>
  <si>
    <t>Ćw30</t>
  </si>
  <si>
    <t>Organizacja imprez w rekreacji</t>
  </si>
  <si>
    <t>Instruktor outdoor</t>
  </si>
  <si>
    <t>Przedmiot do wyboru</t>
  </si>
  <si>
    <t>Przedmiot do wyboru z rekreacji lub turystyki i hotelarstwa</t>
  </si>
  <si>
    <t>W15Ćw15</t>
  </si>
  <si>
    <t>Styl życia -zachowania zdrowotne i antyzdrowotne</t>
  </si>
  <si>
    <t>Rekreacja ruchowa dzieci i młodzieży</t>
  </si>
  <si>
    <t>Przygotowanie motoryczne</t>
  </si>
  <si>
    <t>Światowe gry rekreacyjne</t>
  </si>
  <si>
    <t>Jakość życia wsoółczesnego człowieka- wybrane asoekty</t>
  </si>
  <si>
    <t>Programy aktywizacji ruchowej 50 plus</t>
  </si>
  <si>
    <t>Światowe  i polskie gry rekreacyjne</t>
  </si>
  <si>
    <t>Stare i nowe polskie gry rekreacyjne</t>
  </si>
  <si>
    <t> Rekreacyjne formy imprez na orientacje / Orientering</t>
  </si>
  <si>
    <t> Nowe trendy w turystyce</t>
  </si>
  <si>
    <t> Pilotaż wycieczek i przewodnictwo turystyczne</t>
  </si>
  <si>
    <t>Usługi SPA i wellness w turystyce </t>
  </si>
  <si>
    <t>Specjalność:  REKREACJA</t>
  </si>
  <si>
    <t xml:space="preserve">Przedmioty do wyboru i specjalizacje REKREACJA </t>
  </si>
  <si>
    <t>Przedmioty do wyboru i specjalizacje TURYSTYKA I HOTELARSTWO</t>
  </si>
  <si>
    <t>Załącznik nr 1</t>
  </si>
  <si>
    <t>Załacznik nr 2</t>
  </si>
  <si>
    <t>str. 2</t>
  </si>
  <si>
    <t>str.1</t>
  </si>
  <si>
    <t>str.3</t>
  </si>
  <si>
    <t>str.4</t>
  </si>
  <si>
    <t>Specjalność do wyboru: REKREACJA</t>
  </si>
  <si>
    <t>STR. 1</t>
  </si>
  <si>
    <t>str. 3</t>
  </si>
  <si>
    <t>str. 4</t>
  </si>
  <si>
    <t>Nordic Walking</t>
  </si>
  <si>
    <t>Fitness - wytrzymałość</t>
  </si>
  <si>
    <t>Koszykówka</t>
  </si>
  <si>
    <t>Fitness - wzmacnianie</t>
  </si>
  <si>
    <t>Siatkówka</t>
  </si>
  <si>
    <t>Lekkoatletyka</t>
  </si>
  <si>
    <t>NW i LA z elementami treningu zdrowotnego</t>
  </si>
  <si>
    <t>Fitness - body and mind</t>
  </si>
  <si>
    <t>Gry rekreacyjne</t>
  </si>
  <si>
    <t>Program studiów WWF STUDIA I STOPNIA - KIERUNEK TURYSTYKA I REKREACJA DLA REKRUTACJI 2020/2021</t>
  </si>
  <si>
    <t>Program studiów WWF STUDIA I STOPNIA - KIERUNEK TURYSTYKA I REKREACJA DLA REKRUTACJI 2022/2023</t>
  </si>
  <si>
    <t>Wstęp do fizjologi wysiłku fizycznego</t>
  </si>
  <si>
    <t>KTiR</t>
  </si>
  <si>
    <t>KZiE</t>
  </si>
  <si>
    <t>KNHiS</t>
  </si>
  <si>
    <t>KPiRKF</t>
  </si>
  <si>
    <t>Katedra realizująca</t>
  </si>
  <si>
    <t xml:space="preserve">  Załącznik nr 1 do Uchwały nr 14/2022 Rady Wydziału WF</t>
  </si>
  <si>
    <t>zatwierdzony Uchwałą Rady Wydziału nr 14/2022 z dnia 12.04.2022 r.</t>
  </si>
  <si>
    <t xml:space="preserve">                    Załącznik nr 1 do Uchwały nr 14/2022 .Rady Wydziału WF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</si>
</sst>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</font>
    <font>
      <b/>
      <sz val="6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7D"/>
        <bgColor rgb="FFFFFF79"/>
      </patternFill>
    </fill>
    <fill>
      <patternFill patternType="solid">
        <fgColor rgb="FFDCE6F2"/>
        <bgColor rgb="FFD7E4BD"/>
      </patternFill>
    </fill>
    <fill>
      <patternFill patternType="solid">
        <fgColor rgb="FFD7E4BD"/>
        <bgColor rgb="FFDCE6F2"/>
      </patternFill>
    </fill>
    <fill>
      <patternFill patternType="solid">
        <fgColor rgb="FFFFFF89"/>
        <bgColor rgb="FFFFFF8B"/>
      </patternFill>
    </fill>
    <fill>
      <patternFill patternType="solid">
        <fgColor rgb="FFFFFF79"/>
        <bgColor rgb="FFFFFF7D"/>
      </patternFill>
    </fill>
    <fill>
      <patternFill patternType="solid">
        <fgColor rgb="FFFFFF8B"/>
        <bgColor rgb="FFFFFF89"/>
      </patternFill>
    </fill>
    <fill>
      <patternFill patternType="solid">
        <fgColor rgb="FFFFFF93"/>
        <bgColor rgb="FFFFFF9B"/>
      </patternFill>
    </fill>
    <fill>
      <patternFill patternType="solid">
        <fgColor rgb="FFFFFF9F"/>
        <bgColor rgb="FFFFFF9B"/>
      </patternFill>
    </fill>
    <fill>
      <patternFill patternType="solid">
        <fgColor rgb="FFD8E4BC"/>
        <bgColor rgb="FFDCE6F2"/>
      </patternFill>
    </fill>
    <fill>
      <patternFill patternType="solid">
        <fgColor rgb="FFFFFF9B"/>
        <bgColor rgb="FFFFFF9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79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rgb="FFFFFF9B"/>
      </patternFill>
    </fill>
    <fill>
      <patternFill patternType="solid">
        <fgColor indexed="9"/>
        <bgColor indexed="64"/>
      </patternFill>
    </fill>
  </fills>
  <borders count="1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6" fillId="0" borderId="0" applyFont="0" applyFill="0" applyBorder="0" applyAlignment="0" applyProtection="0"/>
  </cellStyleXfs>
  <cellXfs count="602">
    <xf numFmtId="0" fontId="0" fillId="0" borderId="0" xfId="0"/>
    <xf numFmtId="0" fontId="8" fillId="0" borderId="0" xfId="1" applyFont="1" applyFill="1" applyBorder="1"/>
    <xf numFmtId="0" fontId="4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8" fillId="0" borderId="8" xfId="1" applyFont="1" applyFill="1" applyBorder="1" applyAlignment="1">
      <alignment vertical="center"/>
    </xf>
    <xf numFmtId="0" fontId="2" fillId="0" borderId="0" xfId="1" applyFont="1" applyFill="1" applyBorder="1"/>
    <xf numFmtId="0" fontId="8" fillId="12" borderId="8" xfId="1" applyFont="1" applyFill="1" applyBorder="1" applyAlignment="1">
      <alignment horizontal="center" vertical="center"/>
    </xf>
    <xf numFmtId="0" fontId="8" fillId="12" borderId="8" xfId="1" applyFont="1" applyFill="1" applyBorder="1" applyAlignment="1">
      <alignment vertical="center"/>
    </xf>
    <xf numFmtId="0" fontId="8" fillId="12" borderId="27" xfId="1" applyFont="1" applyFill="1" applyBorder="1" applyAlignment="1">
      <alignment vertical="center"/>
    </xf>
    <xf numFmtId="0" fontId="8" fillId="12" borderId="2" xfId="1" applyFont="1" applyFill="1" applyBorder="1" applyAlignment="1">
      <alignment horizontal="center" vertical="center"/>
    </xf>
    <xf numFmtId="0" fontId="8" fillId="12" borderId="2" xfId="1" applyFont="1" applyFill="1" applyBorder="1" applyAlignment="1">
      <alignment vertical="center"/>
    </xf>
    <xf numFmtId="0" fontId="8" fillId="12" borderId="25" xfId="1" applyFont="1" applyFill="1" applyBorder="1" applyAlignment="1">
      <alignment horizontal="center" vertical="center"/>
    </xf>
    <xf numFmtId="0" fontId="10" fillId="12" borderId="32" xfId="1" applyFont="1" applyFill="1" applyBorder="1" applyAlignment="1">
      <alignment vertical="center"/>
    </xf>
    <xf numFmtId="0" fontId="8" fillId="12" borderId="28" xfId="1" applyFont="1" applyFill="1" applyBorder="1" applyAlignment="1">
      <alignment horizontal="center" vertical="center"/>
    </xf>
    <xf numFmtId="0" fontId="8" fillId="12" borderId="28" xfId="1" applyFont="1" applyFill="1" applyBorder="1" applyAlignment="1">
      <alignment vertical="center"/>
    </xf>
    <xf numFmtId="0" fontId="8" fillId="12" borderId="2" xfId="1" applyFont="1" applyFill="1" applyBorder="1"/>
    <xf numFmtId="0" fontId="8" fillId="12" borderId="25" xfId="1" applyFont="1" applyFill="1" applyBorder="1" applyAlignment="1">
      <alignment vertical="center"/>
    </xf>
    <xf numFmtId="0" fontId="8" fillId="12" borderId="11" xfId="1" applyFont="1" applyFill="1" applyBorder="1" applyAlignment="1">
      <alignment vertical="center" wrapText="1"/>
    </xf>
    <xf numFmtId="0" fontId="7" fillId="12" borderId="8" xfId="1" applyFont="1" applyFill="1" applyBorder="1" applyAlignment="1">
      <alignment vertical="center"/>
    </xf>
    <xf numFmtId="0" fontId="8" fillId="12" borderId="8" xfId="1" applyFont="1" applyFill="1" applyBorder="1" applyAlignment="1">
      <alignment horizontal="right" vertical="center"/>
    </xf>
    <xf numFmtId="0" fontId="10" fillId="12" borderId="14" xfId="1" applyFont="1" applyFill="1" applyBorder="1" applyAlignment="1">
      <alignment vertical="center"/>
    </xf>
    <xf numFmtId="0" fontId="7" fillId="12" borderId="14" xfId="1" applyFont="1" applyFill="1" applyBorder="1" applyAlignment="1">
      <alignment vertical="center"/>
    </xf>
    <xf numFmtId="0" fontId="8" fillId="12" borderId="35" xfId="1" applyFont="1" applyFill="1" applyBorder="1" applyAlignment="1">
      <alignment vertical="center" wrapText="1"/>
    </xf>
    <xf numFmtId="0" fontId="8" fillId="12" borderId="25" xfId="1" applyFont="1" applyFill="1" applyBorder="1"/>
    <xf numFmtId="0" fontId="10" fillId="12" borderId="32" xfId="1" applyFont="1" applyFill="1" applyBorder="1"/>
    <xf numFmtId="0" fontId="11" fillId="0" borderId="0" xfId="1" applyFont="1" applyFill="1" applyBorder="1"/>
    <xf numFmtId="0" fontId="3" fillId="2" borderId="1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1" fillId="5" borderId="26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13" fillId="2" borderId="4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13" borderId="0" xfId="1" applyFont="1" applyFill="1" applyBorder="1" applyAlignment="1">
      <alignment horizontal="center" vertical="center"/>
    </xf>
    <xf numFmtId="0" fontId="13" fillId="12" borderId="0" xfId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3" fillId="7" borderId="18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0" borderId="2" xfId="1" applyFont="1" applyFill="1" applyBorder="1"/>
    <xf numFmtId="0" fontId="11" fillId="5" borderId="11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8" borderId="1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11" fillId="4" borderId="29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11" fillId="5" borderId="49" xfId="1" applyFont="1" applyFill="1" applyBorder="1" applyAlignment="1">
      <alignment horizontal="center" vertical="center"/>
    </xf>
    <xf numFmtId="0" fontId="11" fillId="5" borderId="24" xfId="1" applyFont="1" applyFill="1" applyBorder="1" applyAlignment="1">
      <alignment horizontal="center" vertical="center"/>
    </xf>
    <xf numFmtId="0" fontId="12" fillId="4" borderId="32" xfId="1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/>
    </xf>
    <xf numFmtId="0" fontId="11" fillId="8" borderId="26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11" fillId="8" borderId="3" xfId="1" applyFont="1" applyFill="1" applyBorder="1" applyAlignment="1">
      <alignment horizontal="center" vertical="center"/>
    </xf>
    <xf numFmtId="0" fontId="3" fillId="12" borderId="0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/>
    </xf>
    <xf numFmtId="0" fontId="11" fillId="8" borderId="24" xfId="1" applyFont="1" applyFill="1" applyBorder="1" applyAlignment="1">
      <alignment horizontal="center" vertical="center"/>
    </xf>
    <xf numFmtId="0" fontId="11" fillId="10" borderId="9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3" fillId="11" borderId="18" xfId="1" applyFont="1" applyFill="1" applyBorder="1" applyAlignment="1">
      <alignment horizontal="center" vertical="center"/>
    </xf>
    <xf numFmtId="0" fontId="12" fillId="8" borderId="11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1" fillId="8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2" fillId="8" borderId="22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/>
    </xf>
    <xf numFmtId="0" fontId="11" fillId="8" borderId="22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/>
    </xf>
    <xf numFmtId="0" fontId="13" fillId="4" borderId="44" xfId="1" applyFont="1" applyFill="1" applyBorder="1" applyAlignment="1">
      <alignment horizontal="center" vertical="center"/>
    </xf>
    <xf numFmtId="0" fontId="11" fillId="11" borderId="34" xfId="1" applyFont="1" applyFill="1" applyBorder="1" applyAlignment="1">
      <alignment horizontal="center" vertical="center"/>
    </xf>
    <xf numFmtId="0" fontId="3" fillId="12" borderId="18" xfId="1" applyFont="1" applyFill="1" applyBorder="1" applyAlignment="1">
      <alignment horizontal="center" vertical="center"/>
    </xf>
    <xf numFmtId="0" fontId="11" fillId="12" borderId="1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11" fillId="8" borderId="2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1" fillId="0" borderId="37" xfId="1" applyFont="1" applyFill="1" applyBorder="1"/>
    <xf numFmtId="0" fontId="8" fillId="12" borderId="14" xfId="1" applyFont="1" applyFill="1" applyBorder="1" applyAlignment="1">
      <alignment vertical="center"/>
    </xf>
    <xf numFmtId="0" fontId="8" fillId="12" borderId="0" xfId="1" applyFont="1" applyFill="1" applyBorder="1"/>
    <xf numFmtId="0" fontId="11" fillId="12" borderId="2" xfId="1" applyFont="1" applyFill="1" applyBorder="1" applyAlignment="1">
      <alignment wrapText="1"/>
    </xf>
    <xf numFmtId="0" fontId="11" fillId="12" borderId="0" xfId="1" applyFont="1" applyFill="1" applyBorder="1" applyAlignment="1">
      <alignment wrapText="1"/>
    </xf>
    <xf numFmtId="0" fontId="1" fillId="12" borderId="0" xfId="1" applyFont="1" applyFill="1" applyBorder="1"/>
    <xf numFmtId="0" fontId="8" fillId="15" borderId="8" xfId="1" applyFont="1" applyFill="1" applyBorder="1" applyAlignment="1">
      <alignment vertical="center" wrapText="1"/>
    </xf>
    <xf numFmtId="0" fontId="8" fillId="15" borderId="11" xfId="1" applyFont="1" applyFill="1" applyBorder="1" applyAlignment="1">
      <alignment vertical="center"/>
    </xf>
    <xf numFmtId="0" fontId="8" fillId="15" borderId="27" xfId="1" applyFont="1" applyFill="1" applyBorder="1" applyAlignment="1">
      <alignment vertical="center" wrapText="1"/>
    </xf>
    <xf numFmtId="0" fontId="11" fillId="3" borderId="56" xfId="1" applyFont="1" applyFill="1" applyBorder="1" applyAlignment="1">
      <alignment horizontal="center" vertical="center"/>
    </xf>
    <xf numFmtId="0" fontId="15" fillId="12" borderId="0" xfId="1" applyFont="1" applyFill="1" applyBorder="1" applyAlignment="1">
      <alignment horizontal="center" vertical="center"/>
    </xf>
    <xf numFmtId="0" fontId="16" fillId="0" borderId="0" xfId="1" applyFont="1" applyFill="1" applyBorder="1"/>
    <xf numFmtId="0" fontId="17" fillId="0" borderId="0" xfId="1" applyFont="1" applyFill="1" applyBorder="1"/>
    <xf numFmtId="0" fontId="11" fillId="5" borderId="57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horizontal="center" vertical="center"/>
    </xf>
    <xf numFmtId="0" fontId="11" fillId="4" borderId="58" xfId="1" applyFont="1" applyFill="1" applyBorder="1" applyAlignment="1">
      <alignment horizontal="center" vertical="center"/>
    </xf>
    <xf numFmtId="0" fontId="11" fillId="4" borderId="59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3" fillId="8" borderId="60" xfId="1" applyFont="1" applyFill="1" applyBorder="1" applyAlignment="1">
      <alignment horizontal="center" vertical="center"/>
    </xf>
    <xf numFmtId="0" fontId="8" fillId="15" borderId="32" xfId="1" applyFont="1" applyFill="1" applyBorder="1" applyAlignment="1">
      <alignment vertical="center"/>
    </xf>
    <xf numFmtId="0" fontId="8" fillId="12" borderId="14" xfId="1" applyFont="1" applyFill="1" applyBorder="1" applyAlignment="1">
      <alignment vertical="center" wrapText="1"/>
    </xf>
    <xf numFmtId="0" fontId="8" fillId="12" borderId="33" xfId="1" applyFont="1" applyFill="1" applyBorder="1" applyAlignment="1">
      <alignment vertical="center"/>
    </xf>
    <xf numFmtId="0" fontId="8" fillId="12" borderId="40" xfId="1" applyFont="1" applyFill="1" applyBorder="1" applyAlignment="1">
      <alignment vertical="center"/>
    </xf>
    <xf numFmtId="0" fontId="8" fillId="12" borderId="62" xfId="1" applyFont="1" applyFill="1" applyBorder="1" applyAlignment="1">
      <alignment vertical="center"/>
    </xf>
    <xf numFmtId="0" fontId="8" fillId="12" borderId="40" xfId="1" applyFont="1" applyFill="1" applyBorder="1" applyAlignment="1">
      <alignment vertical="center" wrapText="1"/>
    </xf>
    <xf numFmtId="0" fontId="11" fillId="5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1" fillId="5" borderId="5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1" fillId="9" borderId="2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3" fillId="3" borderId="46" xfId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center" vertical="center"/>
    </xf>
    <xf numFmtId="0" fontId="13" fillId="3" borderId="43" xfId="1" applyFont="1" applyFill="1" applyBorder="1" applyAlignment="1">
      <alignment horizontal="center" vertical="center"/>
    </xf>
    <xf numFmtId="0" fontId="13" fillId="4" borderId="47" xfId="1" applyFont="1" applyFill="1" applyBorder="1" applyAlignment="1">
      <alignment horizontal="center" vertical="center"/>
    </xf>
    <xf numFmtId="0" fontId="3" fillId="7" borderId="55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11" fillId="2" borderId="6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3" fillId="4" borderId="6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8" fillId="12" borderId="26" xfId="1" applyFont="1" applyFill="1" applyBorder="1" applyAlignment="1">
      <alignment vertical="center"/>
    </xf>
    <xf numFmtId="0" fontId="8" fillId="15" borderId="2" xfId="1" applyFont="1" applyFill="1" applyBorder="1" applyAlignment="1">
      <alignment vertical="center" wrapText="1"/>
    </xf>
    <xf numFmtId="0" fontId="8" fillId="12" borderId="2" xfId="1" applyFont="1" applyFill="1" applyBorder="1" applyAlignment="1">
      <alignment vertical="center" wrapText="1"/>
    </xf>
    <xf numFmtId="0" fontId="11" fillId="0" borderId="62" xfId="1" applyFont="1" applyFill="1" applyBorder="1" applyAlignment="1">
      <alignment horizontal="center" vertical="center"/>
    </xf>
    <xf numFmtId="0" fontId="11" fillId="4" borderId="36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8" fillId="12" borderId="24" xfId="1" applyFont="1" applyFill="1" applyBorder="1" applyAlignment="1">
      <alignment vertical="center" wrapText="1"/>
    </xf>
    <xf numFmtId="0" fontId="11" fillId="10" borderId="14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8" fillId="12" borderId="14" xfId="1" applyFont="1" applyFill="1" applyBorder="1" applyAlignment="1">
      <alignment horizontal="right" vertical="center"/>
    </xf>
    <xf numFmtId="0" fontId="8" fillId="12" borderId="27" xfId="1" applyFont="1" applyFill="1" applyBorder="1" applyAlignment="1">
      <alignment vertical="center" wrapText="1"/>
    </xf>
    <xf numFmtId="0" fontId="11" fillId="11" borderId="66" xfId="1" applyFont="1" applyFill="1" applyBorder="1" applyAlignment="1">
      <alignment horizontal="center" vertical="center"/>
    </xf>
    <xf numFmtId="0" fontId="11" fillId="11" borderId="26" xfId="1" applyFont="1" applyFill="1" applyBorder="1" applyAlignment="1">
      <alignment horizontal="center" vertical="center"/>
    </xf>
    <xf numFmtId="0" fontId="13" fillId="2" borderId="67" xfId="1" applyFont="1" applyFill="1" applyBorder="1" applyAlignment="1">
      <alignment horizontal="center" vertical="center"/>
    </xf>
    <xf numFmtId="0" fontId="13" fillId="0" borderId="68" xfId="1" applyFont="1" applyFill="1" applyBorder="1" applyAlignment="1">
      <alignment horizontal="center" vertical="center"/>
    </xf>
    <xf numFmtId="0" fontId="13" fillId="3" borderId="68" xfId="1" applyFont="1" applyFill="1" applyBorder="1" applyAlignment="1">
      <alignment horizontal="center" vertical="center"/>
    </xf>
    <xf numFmtId="0" fontId="13" fillId="4" borderId="70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11" fillId="11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0" fillId="12" borderId="14" xfId="1" applyFont="1" applyFill="1" applyBorder="1" applyAlignment="1">
      <alignment vertical="center" wrapText="1"/>
    </xf>
    <xf numFmtId="0" fontId="8" fillId="12" borderId="33" xfId="1" applyFont="1" applyFill="1" applyBorder="1" applyAlignment="1">
      <alignment vertical="center" wrapText="1"/>
    </xf>
    <xf numFmtId="0" fontId="8" fillId="12" borderId="62" xfId="1" applyFont="1" applyFill="1" applyBorder="1" applyAlignment="1">
      <alignment vertical="center" wrapText="1"/>
    </xf>
    <xf numFmtId="0" fontId="8" fillId="12" borderId="25" xfId="1" applyFont="1" applyFill="1" applyBorder="1" applyAlignment="1">
      <alignment vertical="center" wrapText="1"/>
    </xf>
    <xf numFmtId="0" fontId="8" fillId="12" borderId="26" xfId="1" applyFont="1" applyFill="1" applyBorder="1" applyAlignment="1">
      <alignment vertical="center" wrapText="1"/>
    </xf>
    <xf numFmtId="0" fontId="10" fillId="12" borderId="32" xfId="1" applyFont="1" applyFill="1" applyBorder="1" applyAlignment="1">
      <alignment wrapText="1"/>
    </xf>
    <xf numFmtId="0" fontId="8" fillId="12" borderId="0" xfId="1" applyFont="1" applyFill="1" applyBorder="1" applyAlignment="1">
      <alignment wrapText="1"/>
    </xf>
    <xf numFmtId="0" fontId="1" fillId="12" borderId="0" xfId="1" applyFont="1" applyFill="1" applyBorder="1" applyAlignment="1">
      <alignment wrapText="1"/>
    </xf>
    <xf numFmtId="0" fontId="11" fillId="0" borderId="40" xfId="1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11" fillId="8" borderId="7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vertical="center"/>
    </xf>
    <xf numFmtId="0" fontId="0" fillId="0" borderId="0" xfId="0" applyBorder="1"/>
    <xf numFmtId="0" fontId="20" fillId="0" borderId="6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3" fillId="0" borderId="95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92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77" xfId="0" applyFont="1" applyBorder="1" applyAlignment="1">
      <alignment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96" xfId="0" applyFont="1" applyBorder="1" applyAlignment="1">
      <alignment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63" xfId="0" applyFont="1" applyBorder="1" applyAlignment="1">
      <alignment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97" xfId="0" applyFont="1" applyBorder="1" applyAlignment="1">
      <alignment vertical="center" wrapText="1"/>
    </xf>
    <xf numFmtId="0" fontId="23" fillId="0" borderId="79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justify" vertical="center" wrapText="1"/>
    </xf>
    <xf numFmtId="0" fontId="23" fillId="0" borderId="7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77" xfId="0" applyFont="1" applyBorder="1" applyAlignment="1">
      <alignment horizontal="justify" vertical="center" wrapText="1"/>
    </xf>
    <xf numFmtId="0" fontId="24" fillId="0" borderId="63" xfId="0" applyFont="1" applyBorder="1" applyAlignment="1">
      <alignment vertical="center" wrapText="1"/>
    </xf>
    <xf numFmtId="0" fontId="23" fillId="0" borderId="98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96" xfId="0" applyFont="1" applyBorder="1" applyAlignment="1">
      <alignment horizontal="justify" vertical="center" wrapText="1"/>
    </xf>
    <xf numFmtId="0" fontId="24" fillId="0" borderId="1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97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5" fillId="0" borderId="2" xfId="0" applyFont="1" applyBorder="1" applyAlignment="1">
      <alignment horizontal="justify" vertical="center" wrapText="1"/>
    </xf>
    <xf numFmtId="0" fontId="5" fillId="12" borderId="18" xfId="1" applyFont="1" applyFill="1" applyBorder="1" applyAlignment="1">
      <alignment horizontal="center"/>
    </xf>
    <xf numFmtId="0" fontId="8" fillId="0" borderId="11" xfId="1" applyFont="1" applyFill="1" applyBorder="1" applyAlignment="1">
      <alignment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wrapText="1"/>
    </xf>
    <xf numFmtId="0" fontId="8" fillId="0" borderId="0" xfId="1" applyFont="1" applyFill="1" applyBorder="1" applyAlignment="1">
      <alignment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wrapText="1"/>
    </xf>
    <xf numFmtId="0" fontId="8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wrapText="1"/>
    </xf>
    <xf numFmtId="0" fontId="1" fillId="0" borderId="24" xfId="1" applyFont="1" applyFill="1" applyBorder="1" applyAlignment="1">
      <alignment wrapText="1"/>
    </xf>
    <xf numFmtId="0" fontId="8" fillId="0" borderId="24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wrapText="1"/>
    </xf>
    <xf numFmtId="0" fontId="8" fillId="0" borderId="4" xfId="1" applyFont="1" applyFill="1" applyBorder="1" applyAlignment="1">
      <alignment wrapText="1"/>
    </xf>
    <xf numFmtId="0" fontId="18" fillId="0" borderId="5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wrapText="1"/>
    </xf>
    <xf numFmtId="0" fontId="10" fillId="12" borderId="0" xfId="1" applyFont="1" applyFill="1" applyBorder="1" applyAlignment="1">
      <alignment vertical="center"/>
    </xf>
    <xf numFmtId="0" fontId="8" fillId="12" borderId="7" xfId="1" applyFont="1" applyFill="1" applyBorder="1" applyAlignment="1">
      <alignment horizontal="center" vertical="center"/>
    </xf>
    <xf numFmtId="0" fontId="11" fillId="8" borderId="102" xfId="1" applyFont="1" applyFill="1" applyBorder="1" applyAlignment="1">
      <alignment horizontal="center" vertical="center"/>
    </xf>
    <xf numFmtId="0" fontId="11" fillId="8" borderId="103" xfId="1" applyFont="1" applyFill="1" applyBorder="1" applyAlignment="1">
      <alignment horizontal="center" vertical="center"/>
    </xf>
    <xf numFmtId="0" fontId="11" fillId="8" borderId="18" xfId="1" applyFont="1" applyFill="1" applyBorder="1" applyAlignment="1">
      <alignment horizontal="center" vertical="center"/>
    </xf>
    <xf numFmtId="0" fontId="11" fillId="8" borderId="29" xfId="1" applyFont="1" applyFill="1" applyBorder="1" applyAlignment="1">
      <alignment horizontal="center" vertical="center"/>
    </xf>
    <xf numFmtId="0" fontId="11" fillId="0" borderId="100" xfId="1" applyFont="1" applyFill="1" applyBorder="1" applyAlignment="1">
      <alignment horizontal="center" vertical="center"/>
    </xf>
    <xf numFmtId="0" fontId="11" fillId="0" borderId="101" xfId="1" applyFont="1" applyFill="1" applyBorder="1" applyAlignment="1">
      <alignment horizontal="center" vertical="center"/>
    </xf>
    <xf numFmtId="0" fontId="11" fillId="2" borderId="105" xfId="1" applyFont="1" applyFill="1" applyBorder="1" applyAlignment="1">
      <alignment horizontal="center" vertical="center"/>
    </xf>
    <xf numFmtId="0" fontId="11" fillId="0" borderId="10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1" fillId="8" borderId="104" xfId="1" applyFont="1" applyFill="1" applyBorder="1" applyAlignment="1">
      <alignment horizontal="center" vertical="center"/>
    </xf>
    <xf numFmtId="0" fontId="11" fillId="4" borderId="106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12" borderId="104" xfId="1" applyFont="1" applyFill="1" applyBorder="1" applyAlignment="1">
      <alignment vertical="center" wrapText="1"/>
    </xf>
    <xf numFmtId="0" fontId="1" fillId="12" borderId="0" xfId="1" applyFont="1" applyFill="1" applyBorder="1" applyAlignment="1">
      <alignment horizontal="left"/>
    </xf>
    <xf numFmtId="0" fontId="5" fillId="12" borderId="0" xfId="1" applyFont="1" applyFill="1" applyBorder="1" applyAlignment="1">
      <alignment horizontal="center"/>
    </xf>
    <xf numFmtId="0" fontId="14" fillId="12" borderId="0" xfId="1" applyFont="1" applyFill="1" applyBorder="1" applyAlignment="1">
      <alignment horizontal="center" vertical="center"/>
    </xf>
    <xf numFmtId="0" fontId="10" fillId="12" borderId="0" xfId="1" applyFont="1" applyFill="1" applyBorder="1" applyAlignment="1">
      <alignment vertical="center" wrapText="1"/>
    </xf>
    <xf numFmtId="0" fontId="13" fillId="16" borderId="0" xfId="1" applyFont="1" applyFill="1" applyBorder="1" applyAlignment="1">
      <alignment horizontal="center" vertical="center"/>
    </xf>
    <xf numFmtId="0" fontId="8" fillId="12" borderId="27" xfId="1" applyFont="1" applyFill="1" applyBorder="1" applyAlignment="1">
      <alignment horizontal="center" vertical="center"/>
    </xf>
    <xf numFmtId="9" fontId="11" fillId="0" borderId="0" xfId="1" applyNumberFormat="1" applyFont="1" applyFill="1" applyBorder="1"/>
    <xf numFmtId="0" fontId="7" fillId="12" borderId="41" xfId="1" applyFont="1" applyFill="1" applyBorder="1" applyAlignment="1">
      <alignment horizontal="center" vertical="center"/>
    </xf>
    <xf numFmtId="0" fontId="10" fillId="12" borderId="43" xfId="1" applyFont="1" applyFill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25" fillId="0" borderId="77" xfId="0" applyFont="1" applyBorder="1" applyAlignment="1">
      <alignment horizontal="justify" vertical="center" wrapText="1"/>
    </xf>
    <xf numFmtId="0" fontId="28" fillId="0" borderId="0" xfId="0" applyFont="1" applyAlignment="1">
      <alignment horizontal="right"/>
    </xf>
    <xf numFmtId="0" fontId="10" fillId="0" borderId="0" xfId="1" applyFont="1" applyFill="1" applyBorder="1" applyAlignment="1">
      <alignment wrapText="1"/>
    </xf>
    <xf numFmtId="0" fontId="10" fillId="12" borderId="0" xfId="1" applyFont="1" applyFill="1" applyBorder="1" applyAlignment="1">
      <alignment wrapText="1"/>
    </xf>
    <xf numFmtId="0" fontId="8" fillId="12" borderId="7" xfId="1" applyFont="1" applyFill="1" applyBorder="1" applyAlignment="1">
      <alignment horizontal="left" vertical="center"/>
    </xf>
    <xf numFmtId="0" fontId="11" fillId="2" borderId="25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0" fontId="11" fillId="9" borderId="7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12" borderId="4" xfId="1" applyFont="1" applyFill="1" applyBorder="1" applyAlignment="1">
      <alignment vertical="center"/>
    </xf>
    <xf numFmtId="0" fontId="14" fillId="12" borderId="62" xfId="1" applyFont="1" applyFill="1" applyBorder="1" applyAlignment="1">
      <alignment horizontal="center" vertical="center"/>
    </xf>
    <xf numFmtId="0" fontId="13" fillId="2" borderId="104" xfId="1" applyFont="1" applyFill="1" applyBorder="1" applyAlignment="1">
      <alignment horizontal="center" vertical="center"/>
    </xf>
    <xf numFmtId="0" fontId="13" fillId="0" borderId="111" xfId="1" applyFont="1" applyFill="1" applyBorder="1" applyAlignment="1">
      <alignment horizontal="center" vertical="center"/>
    </xf>
    <xf numFmtId="0" fontId="13" fillId="4" borderId="99" xfId="1" applyFont="1" applyFill="1" applyBorder="1" applyAlignment="1">
      <alignment horizontal="center" vertical="center"/>
    </xf>
    <xf numFmtId="0" fontId="18" fillId="12" borderId="2" xfId="1" applyFont="1" applyFill="1" applyBorder="1" applyAlignment="1">
      <alignment vertical="center"/>
    </xf>
    <xf numFmtId="0" fontId="8" fillId="12" borderId="0" xfId="1" applyFont="1" applyFill="1" applyBorder="1" applyAlignment="1">
      <alignment horizontal="center" vertical="center"/>
    </xf>
    <xf numFmtId="0" fontId="8" fillId="15" borderId="0" xfId="1" applyFont="1" applyFill="1" applyBorder="1" applyAlignment="1">
      <alignment vertical="center"/>
    </xf>
    <xf numFmtId="0" fontId="11" fillId="13" borderId="0" xfId="1" applyFont="1" applyFill="1" applyBorder="1" applyAlignment="1">
      <alignment horizontal="center" vertical="center"/>
    </xf>
    <xf numFmtId="0" fontId="11" fillId="14" borderId="0" xfId="1" applyFont="1" applyFill="1" applyBorder="1" applyAlignment="1">
      <alignment horizontal="center" vertical="center"/>
    </xf>
    <xf numFmtId="0" fontId="12" fillId="16" borderId="0" xfId="1" applyFont="1" applyFill="1" applyBorder="1" applyAlignment="1">
      <alignment horizontal="center" vertical="center"/>
    </xf>
    <xf numFmtId="0" fontId="11" fillId="17" borderId="0" xfId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 vertical="center" wrapText="1"/>
    </xf>
    <xf numFmtId="0" fontId="7" fillId="12" borderId="25" xfId="1" applyFont="1" applyFill="1" applyBorder="1" applyAlignment="1">
      <alignment horizontal="center" vertical="center"/>
    </xf>
    <xf numFmtId="0" fontId="8" fillId="12" borderId="84" xfId="1" applyFont="1" applyFill="1" applyBorder="1" applyAlignment="1">
      <alignment horizontal="center" vertical="center"/>
    </xf>
    <xf numFmtId="0" fontId="8" fillId="12" borderId="112" xfId="1" applyFont="1" applyFill="1" applyBorder="1" applyAlignment="1">
      <alignment vertical="center"/>
    </xf>
    <xf numFmtId="0" fontId="11" fillId="2" borderId="113" xfId="1" applyFont="1" applyFill="1" applyBorder="1" applyAlignment="1">
      <alignment horizontal="center" vertical="center"/>
    </xf>
    <xf numFmtId="0" fontId="11" fillId="0" borderId="113" xfId="1" applyFont="1" applyFill="1" applyBorder="1" applyAlignment="1">
      <alignment horizontal="center" vertical="center"/>
    </xf>
    <xf numFmtId="0" fontId="11" fillId="3" borderId="114" xfId="1" applyFont="1" applyFill="1" applyBorder="1" applyAlignment="1">
      <alignment horizontal="center" vertical="center"/>
    </xf>
    <xf numFmtId="0" fontId="12" fillId="4" borderId="115" xfId="1" applyFont="1" applyFill="1" applyBorder="1" applyAlignment="1">
      <alignment horizontal="center" vertical="center"/>
    </xf>
    <xf numFmtId="0" fontId="11" fillId="8" borderId="112" xfId="1" applyFont="1" applyFill="1" applyBorder="1" applyAlignment="1">
      <alignment horizontal="center" vertical="center"/>
    </xf>
    <xf numFmtId="0" fontId="11" fillId="4" borderId="116" xfId="1" applyFont="1" applyFill="1" applyBorder="1" applyAlignment="1">
      <alignment horizontal="center" vertical="center"/>
    </xf>
    <xf numFmtId="0" fontId="8" fillId="0" borderId="117" xfId="1" applyFont="1" applyFill="1" applyBorder="1" applyAlignment="1">
      <alignment horizontal="center" vertical="center" wrapText="1"/>
    </xf>
    <xf numFmtId="0" fontId="8" fillId="12" borderId="85" xfId="1" applyFont="1" applyFill="1" applyBorder="1" applyAlignment="1">
      <alignment horizontal="center" vertical="center"/>
    </xf>
    <xf numFmtId="0" fontId="8" fillId="0" borderId="118" xfId="1" applyFont="1" applyFill="1" applyBorder="1" applyAlignment="1">
      <alignment horizontal="center" vertical="center" wrapText="1"/>
    </xf>
    <xf numFmtId="0" fontId="8" fillId="0" borderId="119" xfId="1" applyFont="1" applyFill="1" applyBorder="1" applyAlignment="1">
      <alignment horizontal="center" vertical="center" wrapText="1"/>
    </xf>
    <xf numFmtId="0" fontId="8" fillId="12" borderId="86" xfId="1" applyFont="1" applyFill="1" applyBorder="1" applyAlignment="1">
      <alignment horizontal="center" vertical="center"/>
    </xf>
    <xf numFmtId="0" fontId="8" fillId="12" borderId="77" xfId="1" applyFont="1" applyFill="1" applyBorder="1" applyAlignment="1">
      <alignment vertical="center" wrapText="1"/>
    </xf>
    <xf numFmtId="0" fontId="11" fillId="2" borderId="120" xfId="1" applyFont="1" applyFill="1" applyBorder="1" applyAlignment="1">
      <alignment horizontal="center" vertical="center"/>
    </xf>
    <xf numFmtId="0" fontId="11" fillId="0" borderId="121" xfId="1" applyFont="1" applyFill="1" applyBorder="1" applyAlignment="1">
      <alignment horizontal="center" vertical="center"/>
    </xf>
    <xf numFmtId="0" fontId="11" fillId="3" borderId="122" xfId="1" applyFont="1" applyFill="1" applyBorder="1" applyAlignment="1">
      <alignment horizontal="center" vertical="center"/>
    </xf>
    <xf numFmtId="0" fontId="12" fillId="4" borderId="123" xfId="1" applyFont="1" applyFill="1" applyBorder="1" applyAlignment="1">
      <alignment horizontal="center" vertical="center"/>
    </xf>
    <xf numFmtId="0" fontId="11" fillId="8" borderId="124" xfId="1" applyFont="1" applyFill="1" applyBorder="1" applyAlignment="1">
      <alignment horizontal="center" vertical="center"/>
    </xf>
    <xf numFmtId="0" fontId="11" fillId="0" borderId="77" xfId="1" applyFont="1" applyFill="1" applyBorder="1" applyAlignment="1">
      <alignment horizontal="center" vertical="center"/>
    </xf>
    <xf numFmtId="0" fontId="11" fillId="4" borderId="125" xfId="1" applyFont="1" applyFill="1" applyBorder="1" applyAlignment="1">
      <alignment horizontal="center" vertical="center"/>
    </xf>
    <xf numFmtId="0" fontId="11" fillId="8" borderId="126" xfId="1" applyFont="1" applyFill="1" applyBorder="1" applyAlignment="1">
      <alignment horizontal="center" vertical="center"/>
    </xf>
    <xf numFmtId="0" fontId="11" fillId="4" borderId="127" xfId="1" applyFont="1" applyFill="1" applyBorder="1" applyAlignment="1">
      <alignment horizontal="center" vertical="center"/>
    </xf>
    <xf numFmtId="0" fontId="7" fillId="0" borderId="128" xfId="1" applyFont="1" applyFill="1" applyBorder="1" applyAlignment="1">
      <alignment horizontal="center" vertical="center" wrapText="1"/>
    </xf>
    <xf numFmtId="0" fontId="11" fillId="12" borderId="0" xfId="1" applyFont="1" applyFill="1" applyBorder="1"/>
    <xf numFmtId="0" fontId="7" fillId="12" borderId="0" xfId="1" applyFont="1" applyFill="1" applyBorder="1" applyAlignment="1">
      <alignment horizontal="center" vertical="center" wrapText="1"/>
    </xf>
    <xf numFmtId="0" fontId="8" fillId="12" borderId="129" xfId="1" applyFont="1" applyFill="1" applyBorder="1" applyAlignment="1">
      <alignment horizontal="center" vertical="center"/>
    </xf>
    <xf numFmtId="0" fontId="8" fillId="15" borderId="130" xfId="1" applyFont="1" applyFill="1" applyBorder="1" applyAlignment="1">
      <alignment vertical="center" wrapText="1"/>
    </xf>
    <xf numFmtId="0" fontId="11" fillId="2" borderId="112" xfId="1" applyFont="1" applyFill="1" applyBorder="1" applyAlignment="1">
      <alignment horizontal="center" vertical="center"/>
    </xf>
    <xf numFmtId="0" fontId="11" fillId="8" borderId="131" xfId="1" applyFont="1" applyFill="1" applyBorder="1" applyAlignment="1">
      <alignment horizontal="center" vertical="center"/>
    </xf>
    <xf numFmtId="0" fontId="11" fillId="0" borderId="132" xfId="1" applyFont="1" applyFill="1" applyBorder="1" applyAlignment="1">
      <alignment horizontal="center" vertical="center"/>
    </xf>
    <xf numFmtId="0" fontId="7" fillId="0" borderId="117" xfId="1" applyFont="1" applyFill="1" applyBorder="1" applyAlignment="1">
      <alignment horizontal="center" vertical="center" wrapText="1"/>
    </xf>
    <xf numFmtId="0" fontId="8" fillId="12" borderId="133" xfId="1" applyFont="1" applyFill="1" applyBorder="1" applyAlignment="1">
      <alignment horizontal="center" vertical="center"/>
    </xf>
    <xf numFmtId="0" fontId="8" fillId="0" borderId="75" xfId="1" applyFont="1" applyFill="1" applyBorder="1" applyAlignment="1">
      <alignment horizontal="center" vertical="center" wrapText="1"/>
    </xf>
    <xf numFmtId="0" fontId="8" fillId="0" borderId="108" xfId="1" applyFont="1" applyFill="1" applyBorder="1" applyAlignment="1">
      <alignment horizontal="center" vertical="center" wrapText="1"/>
    </xf>
    <xf numFmtId="0" fontId="8" fillId="0" borderId="134" xfId="1" applyFont="1" applyFill="1" applyBorder="1" applyAlignment="1">
      <alignment horizontal="center" vertical="center" wrapText="1"/>
    </xf>
    <xf numFmtId="0" fontId="8" fillId="12" borderId="135" xfId="1" applyFont="1" applyFill="1" applyBorder="1" applyAlignment="1">
      <alignment horizontal="center" vertical="center"/>
    </xf>
    <xf numFmtId="0" fontId="8" fillId="0" borderId="92" xfId="1" applyFont="1" applyFill="1" applyBorder="1" applyAlignment="1">
      <alignment horizontal="center" vertical="center" wrapText="1"/>
    </xf>
    <xf numFmtId="0" fontId="8" fillId="15" borderId="136" xfId="1" applyFont="1" applyFill="1" applyBorder="1" applyAlignment="1">
      <alignment vertical="center"/>
    </xf>
    <xf numFmtId="0" fontId="11" fillId="2" borderId="137" xfId="1" applyFont="1" applyFill="1" applyBorder="1" applyAlignment="1">
      <alignment horizontal="center" vertical="center"/>
    </xf>
    <xf numFmtId="0" fontId="11" fillId="0" borderId="137" xfId="1" applyFont="1" applyFill="1" applyBorder="1" applyAlignment="1">
      <alignment horizontal="center" vertical="center"/>
    </xf>
    <xf numFmtId="0" fontId="12" fillId="4" borderId="96" xfId="1" applyFont="1" applyFill="1" applyBorder="1" applyAlignment="1">
      <alignment horizontal="center" vertical="center"/>
    </xf>
    <xf numFmtId="0" fontId="11" fillId="8" borderId="136" xfId="1" applyFont="1" applyFill="1" applyBorder="1" applyAlignment="1">
      <alignment horizontal="center" vertical="center"/>
    </xf>
    <xf numFmtId="0" fontId="11" fillId="4" borderId="138" xfId="1" applyFont="1" applyFill="1" applyBorder="1" applyAlignment="1">
      <alignment horizontal="center" vertical="center"/>
    </xf>
    <xf numFmtId="0" fontId="8" fillId="0" borderId="93" xfId="1" applyFont="1" applyFill="1" applyBorder="1" applyAlignment="1">
      <alignment horizontal="center" vertical="center" wrapText="1"/>
    </xf>
    <xf numFmtId="0" fontId="11" fillId="12" borderId="84" xfId="1" applyFont="1" applyFill="1" applyBorder="1"/>
    <xf numFmtId="0" fontId="11" fillId="0" borderId="74" xfId="1" applyFont="1" applyFill="1" applyBorder="1"/>
    <xf numFmtId="0" fontId="11" fillId="12" borderId="85" xfId="1" applyFont="1" applyFill="1" applyBorder="1"/>
    <xf numFmtId="0" fontId="11" fillId="0" borderId="75" xfId="1" applyFont="1" applyFill="1" applyBorder="1"/>
    <xf numFmtId="0" fontId="11" fillId="12" borderId="86" xfId="1" applyFont="1" applyFill="1" applyBorder="1" applyAlignment="1">
      <alignment wrapText="1"/>
    </xf>
    <xf numFmtId="0" fontId="11" fillId="0" borderId="0" xfId="1" applyFont="1" applyFill="1" applyBorder="1" applyAlignment="1">
      <alignment wrapText="1"/>
    </xf>
    <xf numFmtId="0" fontId="8" fillId="12" borderId="139" xfId="1" applyFont="1" applyFill="1" applyBorder="1" applyAlignment="1">
      <alignment horizontal="center" vertical="center"/>
    </xf>
    <xf numFmtId="0" fontId="8" fillId="15" borderId="140" xfId="1" applyFont="1" applyFill="1" applyBorder="1" applyAlignment="1">
      <alignment vertical="center" wrapText="1"/>
    </xf>
    <xf numFmtId="0" fontId="11" fillId="0" borderId="73" xfId="1" applyFont="1" applyFill="1" applyBorder="1" applyAlignment="1">
      <alignment horizontal="center" vertical="center"/>
    </xf>
    <xf numFmtId="0" fontId="11" fillId="3" borderId="73" xfId="1" applyFont="1" applyFill="1" applyBorder="1" applyAlignment="1">
      <alignment horizontal="center" vertical="center"/>
    </xf>
    <xf numFmtId="0" fontId="3" fillId="7" borderId="115" xfId="1" applyFont="1" applyFill="1" applyBorder="1" applyAlignment="1">
      <alignment horizontal="center" vertical="center"/>
    </xf>
    <xf numFmtId="0" fontId="11" fillId="4" borderId="140" xfId="1" applyFont="1" applyFill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/>
    </xf>
    <xf numFmtId="0" fontId="11" fillId="4" borderId="73" xfId="1" applyFont="1" applyFill="1" applyBorder="1" applyAlignment="1">
      <alignment horizontal="center" vertical="center"/>
    </xf>
    <xf numFmtId="0" fontId="11" fillId="0" borderId="73" xfId="1" applyFont="1" applyFill="1" applyBorder="1"/>
    <xf numFmtId="0" fontId="11" fillId="5" borderId="112" xfId="1" applyFont="1" applyFill="1" applyBorder="1" applyAlignment="1">
      <alignment horizontal="center" vertical="center"/>
    </xf>
    <xf numFmtId="0" fontId="7" fillId="0" borderId="74" xfId="1" applyFont="1" applyFill="1" applyBorder="1" applyAlignment="1">
      <alignment horizontal="center" vertical="center" wrapText="1"/>
    </xf>
    <xf numFmtId="0" fontId="8" fillId="12" borderId="141" xfId="1" applyFont="1" applyFill="1" applyBorder="1" applyAlignment="1">
      <alignment horizontal="center" vertical="center"/>
    </xf>
    <xf numFmtId="0" fontId="9" fillId="0" borderId="75" xfId="1" applyFont="1" applyFill="1" applyBorder="1" applyAlignment="1">
      <alignment horizontal="center" vertical="center" wrapText="1"/>
    </xf>
    <xf numFmtId="0" fontId="7" fillId="0" borderId="75" xfId="1" applyFont="1" applyFill="1" applyBorder="1" applyAlignment="1">
      <alignment horizontal="center" vertical="center" wrapText="1"/>
    </xf>
    <xf numFmtId="0" fontId="8" fillId="0" borderId="82" xfId="1" applyFont="1" applyFill="1" applyBorder="1" applyAlignment="1">
      <alignment horizontal="center" vertical="center" wrapText="1"/>
    </xf>
    <xf numFmtId="0" fontId="11" fillId="3" borderId="121" xfId="1" applyFont="1" applyFill="1" applyBorder="1" applyAlignment="1">
      <alignment horizontal="center" vertical="center"/>
    </xf>
    <xf numFmtId="0" fontId="11" fillId="4" borderId="77" xfId="1" applyFont="1" applyFill="1" applyBorder="1" applyAlignment="1">
      <alignment horizontal="center" vertical="center"/>
    </xf>
    <xf numFmtId="0" fontId="11" fillId="8" borderId="77" xfId="1" applyFont="1" applyFill="1" applyBorder="1" applyAlignment="1">
      <alignment horizontal="center" vertical="center"/>
    </xf>
    <xf numFmtId="0" fontId="8" fillId="0" borderId="78" xfId="1" applyFont="1" applyFill="1" applyBorder="1" applyAlignment="1">
      <alignment horizontal="center" vertical="center" wrapText="1"/>
    </xf>
    <xf numFmtId="0" fontId="10" fillId="12" borderId="32" xfId="1" applyFont="1" applyFill="1" applyBorder="1" applyAlignment="1">
      <alignment vertical="center" wrapText="1"/>
    </xf>
    <xf numFmtId="0" fontId="13" fillId="3" borderId="69" xfId="1" applyFont="1" applyFill="1" applyBorder="1" applyAlignment="1">
      <alignment horizontal="center" vertical="center"/>
    </xf>
    <xf numFmtId="0" fontId="13" fillId="4" borderId="144" xfId="1" applyFont="1" applyFill="1" applyBorder="1" applyAlignment="1">
      <alignment horizontal="center" vertical="center"/>
    </xf>
    <xf numFmtId="0" fontId="11" fillId="0" borderId="73" xfId="1" applyFont="1" applyFill="1" applyBorder="1" applyAlignment="1">
      <alignment horizontal="center"/>
    </xf>
    <xf numFmtId="0" fontId="11" fillId="9" borderId="73" xfId="1" applyFont="1" applyFill="1" applyBorder="1" applyAlignment="1">
      <alignment horizontal="center" vertical="center"/>
    </xf>
    <xf numFmtId="0" fontId="3" fillId="7" borderId="73" xfId="1" applyFont="1" applyFill="1" applyBorder="1" applyAlignment="1">
      <alignment horizontal="center" vertical="center"/>
    </xf>
    <xf numFmtId="0" fontId="8" fillId="0" borderId="74" xfId="1" applyFont="1" applyFill="1" applyBorder="1" applyAlignment="1">
      <alignment horizontal="center" vertical="center" wrapText="1"/>
    </xf>
    <xf numFmtId="0" fontId="8" fillId="12" borderId="145" xfId="1" applyFont="1" applyFill="1" applyBorder="1" applyAlignment="1">
      <alignment horizontal="center" vertical="center"/>
    </xf>
    <xf numFmtId="0" fontId="8" fillId="12" borderId="67" xfId="1" applyFont="1" applyFill="1" applyBorder="1" applyAlignment="1">
      <alignment horizontal="center" vertical="center"/>
    </xf>
    <xf numFmtId="0" fontId="11" fillId="0" borderId="77" xfId="1" applyFont="1" applyFill="1" applyBorder="1"/>
    <xf numFmtId="0" fontId="31" fillId="12" borderId="32" xfId="1" applyFont="1" applyFill="1" applyBorder="1" applyAlignment="1">
      <alignment vertical="center" wrapText="1"/>
    </xf>
    <xf numFmtId="0" fontId="11" fillId="0" borderId="146" xfId="1" applyFont="1" applyFill="1" applyBorder="1" applyAlignment="1">
      <alignment horizontal="center" vertical="center"/>
    </xf>
    <xf numFmtId="0" fontId="11" fillId="3" borderId="147" xfId="1" applyFont="1" applyFill="1" applyBorder="1" applyAlignment="1">
      <alignment horizontal="center" vertical="center"/>
    </xf>
    <xf numFmtId="0" fontId="11" fillId="8" borderId="73" xfId="1" applyFont="1" applyFill="1" applyBorder="1" applyAlignment="1">
      <alignment horizontal="center" vertical="center"/>
    </xf>
    <xf numFmtId="0" fontId="11" fillId="0" borderId="148" xfId="1" applyFont="1" applyFill="1" applyBorder="1" applyAlignment="1">
      <alignment horizontal="center" vertical="center"/>
    </xf>
    <xf numFmtId="0" fontId="11" fillId="4" borderId="149" xfId="1" applyFont="1" applyFill="1" applyBorder="1" applyAlignment="1">
      <alignment horizontal="center" vertical="center"/>
    </xf>
    <xf numFmtId="0" fontId="11" fillId="8" borderId="150" xfId="1" applyFont="1" applyFill="1" applyBorder="1" applyAlignment="1">
      <alignment horizontal="center" vertical="center"/>
    </xf>
    <xf numFmtId="0" fontId="11" fillId="0" borderId="68" xfId="1" applyFont="1" applyFill="1" applyBorder="1" applyAlignment="1">
      <alignment horizontal="center" vertical="center"/>
    </xf>
    <xf numFmtId="0" fontId="11" fillId="4" borderId="151" xfId="1" applyFont="1" applyFill="1" applyBorder="1" applyAlignment="1">
      <alignment horizontal="center" vertical="center"/>
    </xf>
    <xf numFmtId="0" fontId="11" fillId="8" borderId="120" xfId="1" applyFont="1" applyFill="1" applyBorder="1" applyAlignment="1">
      <alignment horizontal="center" vertical="center"/>
    </xf>
    <xf numFmtId="0" fontId="11" fillId="4" borderId="152" xfId="1" applyFont="1" applyFill="1" applyBorder="1" applyAlignment="1">
      <alignment horizontal="center" vertical="center"/>
    </xf>
    <xf numFmtId="0" fontId="8" fillId="0" borderId="153" xfId="1" applyFont="1" applyFill="1" applyBorder="1" applyAlignment="1">
      <alignment horizontal="center" vertical="center" wrapText="1"/>
    </xf>
    <xf numFmtId="0" fontId="3" fillId="12" borderId="8" xfId="1" applyFont="1" applyFill="1" applyBorder="1" applyAlignment="1">
      <alignment vertical="center" wrapText="1"/>
    </xf>
    <xf numFmtId="0" fontId="8" fillId="12" borderId="46" xfId="1" applyFont="1" applyFill="1" applyBorder="1" applyAlignment="1">
      <alignment vertical="center" wrapText="1"/>
    </xf>
    <xf numFmtId="0" fontId="11" fillId="2" borderId="42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8" borderId="46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 wrapText="1"/>
    </xf>
    <xf numFmtId="0" fontId="8" fillId="12" borderId="0" xfId="1" applyFont="1" applyFill="1" applyBorder="1" applyAlignment="1">
      <alignment vertical="center" wrapText="1"/>
    </xf>
    <xf numFmtId="0" fontId="8" fillId="12" borderId="154" xfId="1" applyFont="1" applyFill="1" applyBorder="1" applyAlignment="1">
      <alignment horizontal="center" vertical="center"/>
    </xf>
    <xf numFmtId="0" fontId="14" fillId="12" borderId="81" xfId="1" applyFont="1" applyFill="1" applyBorder="1" applyAlignment="1">
      <alignment horizontal="center" vertical="center"/>
    </xf>
    <xf numFmtId="0" fontId="31" fillId="12" borderId="107" xfId="1" applyFont="1" applyFill="1" applyBorder="1" applyAlignment="1">
      <alignment vertical="center" wrapText="1"/>
    </xf>
    <xf numFmtId="0" fontId="13" fillId="2" borderId="107" xfId="1" applyFont="1" applyFill="1" applyBorder="1" applyAlignment="1">
      <alignment horizontal="center" vertical="center"/>
    </xf>
    <xf numFmtId="0" fontId="13" fillId="0" borderId="107" xfId="1" applyFont="1" applyFill="1" applyBorder="1" applyAlignment="1">
      <alignment horizontal="center" vertical="center"/>
    </xf>
    <xf numFmtId="0" fontId="8" fillId="12" borderId="41" xfId="1" applyFont="1" applyFill="1" applyBorder="1" applyAlignment="1">
      <alignment horizontal="center" vertical="center"/>
    </xf>
    <xf numFmtId="0" fontId="11" fillId="3" borderId="42" xfId="1" applyFont="1" applyFill="1" applyBorder="1" applyAlignment="1">
      <alignment horizontal="center" vertical="center"/>
    </xf>
    <xf numFmtId="0" fontId="12" fillId="4" borderId="43" xfId="1" applyFont="1" applyFill="1" applyBorder="1" applyAlignment="1">
      <alignment horizontal="center" vertical="center"/>
    </xf>
    <xf numFmtId="0" fontId="11" fillId="5" borderId="46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 wrapText="1"/>
    </xf>
    <xf numFmtId="0" fontId="8" fillId="12" borderId="148" xfId="1" applyFont="1" applyFill="1" applyBorder="1" applyAlignment="1">
      <alignment horizontal="left" vertical="center" wrapText="1"/>
    </xf>
    <xf numFmtId="0" fontId="8" fillId="12" borderId="38" xfId="1" applyFont="1" applyFill="1" applyBorder="1" applyAlignment="1">
      <alignment vertical="center" wrapText="1"/>
    </xf>
    <xf numFmtId="0" fontId="8" fillId="12" borderId="62" xfId="1" applyFont="1" applyFill="1" applyBorder="1" applyAlignment="1">
      <alignment wrapText="1"/>
    </xf>
    <xf numFmtId="0" fontId="8" fillId="12" borderId="32" xfId="1" applyFont="1" applyFill="1" applyBorder="1" applyAlignment="1">
      <alignment vertical="center" wrapText="1"/>
    </xf>
    <xf numFmtId="0" fontId="8" fillId="15" borderId="143" xfId="1" applyFont="1" applyFill="1" applyBorder="1" applyAlignment="1">
      <alignment vertical="center" wrapText="1"/>
    </xf>
    <xf numFmtId="0" fontId="11" fillId="5" borderId="98" xfId="1" applyFont="1" applyFill="1" applyBorder="1" applyAlignment="1">
      <alignment horizontal="center" vertical="center"/>
    </xf>
    <xf numFmtId="0" fontId="11" fillId="8" borderId="97" xfId="1" applyFont="1" applyFill="1" applyBorder="1" applyAlignment="1">
      <alignment horizontal="center" vertical="center"/>
    </xf>
    <xf numFmtId="0" fontId="11" fillId="2" borderId="139" xfId="1" applyFont="1" applyFill="1" applyBorder="1" applyAlignment="1">
      <alignment horizontal="center" vertical="center"/>
    </xf>
    <xf numFmtId="0" fontId="12" fillId="4" borderId="117" xfId="1" applyFont="1" applyFill="1" applyBorder="1" applyAlignment="1">
      <alignment horizontal="center" vertical="center"/>
    </xf>
    <xf numFmtId="0" fontId="11" fillId="2" borderId="141" xfId="1" applyFont="1" applyFill="1" applyBorder="1" applyAlignment="1">
      <alignment horizontal="center" vertical="center"/>
    </xf>
    <xf numFmtId="0" fontId="12" fillId="4" borderId="118" xfId="1" applyFont="1" applyFill="1" applyBorder="1" applyAlignment="1">
      <alignment horizontal="center" vertical="center"/>
    </xf>
    <xf numFmtId="0" fontId="11" fillId="2" borderId="142" xfId="1" applyFont="1" applyFill="1" applyBorder="1" applyAlignment="1">
      <alignment horizontal="center" vertical="center"/>
    </xf>
    <xf numFmtId="0" fontId="12" fillId="4" borderId="153" xfId="1" applyFont="1" applyFill="1" applyBorder="1" applyAlignment="1">
      <alignment horizontal="center" vertical="center"/>
    </xf>
    <xf numFmtId="0" fontId="8" fillId="15" borderId="114" xfId="1" applyFont="1" applyFill="1" applyBorder="1" applyAlignment="1">
      <alignment vertical="center" wrapText="1"/>
    </xf>
    <xf numFmtId="0" fontId="8" fillId="15" borderId="62" xfId="1" applyFont="1" applyFill="1" applyBorder="1" applyAlignment="1">
      <alignment vertical="center" wrapText="1"/>
    </xf>
    <xf numFmtId="0" fontId="8" fillId="15" borderId="18" xfId="1" applyFont="1" applyFill="1" applyBorder="1" applyAlignment="1">
      <alignment vertical="center" wrapText="1"/>
    </xf>
    <xf numFmtId="0" fontId="8" fillId="12" borderId="37" xfId="1" applyFont="1" applyFill="1" applyBorder="1" applyAlignment="1">
      <alignment vertical="center" wrapText="1"/>
    </xf>
    <xf numFmtId="0" fontId="11" fillId="8" borderId="98" xfId="1" applyFont="1" applyFill="1" applyBorder="1" applyAlignment="1">
      <alignment horizontal="center" vertical="center"/>
    </xf>
    <xf numFmtId="0" fontId="11" fillId="2" borderId="155" xfId="1" applyFont="1" applyFill="1" applyBorder="1" applyAlignment="1">
      <alignment horizontal="center" vertical="center"/>
    </xf>
    <xf numFmtId="0" fontId="12" fillId="4" borderId="156" xfId="1" applyFont="1" applyFill="1" applyBorder="1" applyAlignment="1">
      <alignment horizontal="center" vertical="center"/>
    </xf>
    <xf numFmtId="0" fontId="11" fillId="2" borderId="154" xfId="1" applyFont="1" applyFill="1" applyBorder="1" applyAlignment="1">
      <alignment horizontal="center" vertical="center"/>
    </xf>
    <xf numFmtId="0" fontId="12" fillId="4" borderId="119" xfId="1" applyFont="1" applyFill="1" applyBorder="1" applyAlignment="1">
      <alignment horizontal="center" vertical="center"/>
    </xf>
    <xf numFmtId="0" fontId="11" fillId="2" borderId="85" xfId="1" applyFont="1" applyFill="1" applyBorder="1" applyAlignment="1">
      <alignment horizontal="center" vertical="center"/>
    </xf>
    <xf numFmtId="0" fontId="12" fillId="4" borderId="75" xfId="1" applyFont="1" applyFill="1" applyBorder="1" applyAlignment="1">
      <alignment horizontal="center" vertical="center"/>
    </xf>
    <xf numFmtId="0" fontId="11" fillId="2" borderId="145" xfId="1" applyFont="1" applyFill="1" applyBorder="1" applyAlignment="1">
      <alignment horizontal="center" vertical="center"/>
    </xf>
    <xf numFmtId="0" fontId="12" fillId="4" borderId="82" xfId="1" applyFont="1" applyFill="1" applyBorder="1" applyAlignment="1">
      <alignment horizontal="center" vertical="center"/>
    </xf>
    <xf numFmtId="0" fontId="12" fillId="4" borderId="157" xfId="1" applyFont="1" applyFill="1" applyBorder="1" applyAlignment="1">
      <alignment horizontal="center" vertical="center"/>
    </xf>
    <xf numFmtId="0" fontId="12" fillId="4" borderId="108" xfId="1" applyFont="1" applyFill="1" applyBorder="1" applyAlignment="1">
      <alignment horizontal="center" vertical="center"/>
    </xf>
    <xf numFmtId="0" fontId="10" fillId="12" borderId="33" xfId="1" applyFont="1" applyFill="1" applyBorder="1" applyAlignment="1">
      <alignment vertical="center" wrapText="1"/>
    </xf>
    <xf numFmtId="0" fontId="8" fillId="0" borderId="25" xfId="1" applyFont="1" applyFill="1" applyBorder="1" applyAlignment="1">
      <alignment vertical="center"/>
    </xf>
    <xf numFmtId="0" fontId="18" fillId="0" borderId="90" xfId="1" applyFont="1" applyFill="1" applyBorder="1" applyAlignment="1">
      <alignment horizontal="center" vertical="center" wrapText="1"/>
    </xf>
    <xf numFmtId="0" fontId="8" fillId="12" borderId="160" xfId="1" applyFont="1" applyFill="1" applyBorder="1" applyAlignment="1">
      <alignment vertical="center" wrapText="1"/>
    </xf>
    <xf numFmtId="0" fontId="8" fillId="12" borderId="161" xfId="1" applyFont="1" applyFill="1" applyBorder="1"/>
    <xf numFmtId="0" fontId="8" fillId="0" borderId="75" xfId="1" applyFont="1" applyFill="1" applyBorder="1" applyAlignment="1">
      <alignment wrapText="1"/>
    </xf>
    <xf numFmtId="0" fontId="8" fillId="12" borderId="67" xfId="1" applyFont="1" applyFill="1" applyBorder="1"/>
    <xf numFmtId="0" fontId="10" fillId="12" borderId="69" xfId="1" applyFont="1" applyFill="1" applyBorder="1" applyAlignment="1">
      <alignment wrapText="1"/>
    </xf>
    <xf numFmtId="0" fontId="8" fillId="0" borderId="78" xfId="1" applyFont="1" applyFill="1" applyBorder="1" applyAlignment="1">
      <alignment wrapText="1"/>
    </xf>
    <xf numFmtId="0" fontId="11" fillId="2" borderId="84" xfId="1" applyFont="1" applyFill="1" applyBorder="1" applyAlignment="1">
      <alignment horizontal="center" vertical="center"/>
    </xf>
    <xf numFmtId="0" fontId="11" fillId="4" borderId="74" xfId="1" applyFont="1" applyFill="1" applyBorder="1" applyAlignment="1">
      <alignment horizontal="center" vertical="center"/>
    </xf>
    <xf numFmtId="0" fontId="11" fillId="2" borderId="135" xfId="1" applyFont="1" applyFill="1" applyBorder="1" applyAlignment="1">
      <alignment horizontal="center" vertical="center"/>
    </xf>
    <xf numFmtId="0" fontId="11" fillId="4" borderId="82" xfId="1" applyFont="1" applyFill="1" applyBorder="1" applyAlignment="1">
      <alignment horizontal="center" vertical="center"/>
    </xf>
    <xf numFmtId="0" fontId="11" fillId="11" borderId="11" xfId="1" applyFont="1" applyFill="1" applyBorder="1" applyAlignment="1">
      <alignment horizontal="center" vertical="center"/>
    </xf>
    <xf numFmtId="0" fontId="11" fillId="3" borderId="113" xfId="1" applyFont="1" applyFill="1" applyBorder="1" applyAlignment="1">
      <alignment horizontal="center" vertical="center"/>
    </xf>
    <xf numFmtId="0" fontId="11" fillId="4" borderId="162" xfId="1" applyFont="1" applyFill="1" applyBorder="1" applyAlignment="1">
      <alignment horizontal="center" vertical="center"/>
    </xf>
    <xf numFmtId="0" fontId="11" fillId="4" borderId="163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4" borderId="164" xfId="1" applyFont="1" applyFill="1" applyBorder="1" applyAlignment="1">
      <alignment horizontal="center" vertical="center"/>
    </xf>
    <xf numFmtId="0" fontId="8" fillId="12" borderId="165" xfId="1" applyFont="1" applyFill="1" applyBorder="1" applyAlignment="1">
      <alignment vertical="center" wrapText="1"/>
    </xf>
    <xf numFmtId="0" fontId="8" fillId="12" borderId="107" xfId="1" applyFont="1" applyFill="1" applyBorder="1" applyAlignment="1">
      <alignment vertical="center" wrapText="1"/>
    </xf>
    <xf numFmtId="0" fontId="11" fillId="8" borderId="63" xfId="1" applyFont="1" applyFill="1" applyBorder="1" applyAlignment="1">
      <alignment horizontal="center" vertical="center"/>
    </xf>
    <xf numFmtId="0" fontId="11" fillId="2" borderId="129" xfId="1" applyFont="1" applyFill="1" applyBorder="1" applyAlignment="1">
      <alignment horizontal="center" vertical="center"/>
    </xf>
    <xf numFmtId="0" fontId="11" fillId="0" borderId="166" xfId="1" applyFont="1" applyFill="1" applyBorder="1" applyAlignment="1">
      <alignment horizontal="center" vertical="center"/>
    </xf>
    <xf numFmtId="0" fontId="12" fillId="4" borderId="91" xfId="1" applyFont="1" applyFill="1" applyBorder="1" applyAlignment="1">
      <alignment horizontal="center" vertical="center"/>
    </xf>
    <xf numFmtId="0" fontId="12" fillId="4" borderId="74" xfId="1" applyFont="1" applyFill="1" applyBorder="1" applyAlignment="1">
      <alignment horizontal="center" vertical="center"/>
    </xf>
    <xf numFmtId="0" fontId="11" fillId="2" borderId="67" xfId="1" applyFont="1" applyFill="1" applyBorder="1" applyAlignment="1">
      <alignment horizontal="center" vertical="center"/>
    </xf>
    <xf numFmtId="0" fontId="11" fillId="3" borderId="68" xfId="1" applyFont="1" applyFill="1" applyBorder="1" applyAlignment="1">
      <alignment horizontal="center" vertical="center"/>
    </xf>
    <xf numFmtId="0" fontId="12" fillId="4" borderId="70" xfId="1" applyFont="1" applyFill="1" applyBorder="1" applyAlignment="1">
      <alignment horizontal="center" vertical="center"/>
    </xf>
    <xf numFmtId="0" fontId="3" fillId="2" borderId="77" xfId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0" fontId="3" fillId="3" borderId="77" xfId="1" applyFont="1" applyFill="1" applyBorder="1" applyAlignment="1">
      <alignment horizontal="center" vertical="center"/>
    </xf>
    <xf numFmtId="0" fontId="3" fillId="4" borderId="77" xfId="1" applyFont="1" applyFill="1" applyBorder="1" applyAlignment="1">
      <alignment horizontal="center" vertical="center"/>
    </xf>
    <xf numFmtId="0" fontId="3" fillId="5" borderId="77" xfId="1" applyFont="1" applyFill="1" applyBorder="1" applyAlignment="1">
      <alignment horizontal="center" vertical="center"/>
    </xf>
    <xf numFmtId="0" fontId="8" fillId="12" borderId="42" xfId="1" applyFont="1" applyFill="1" applyBorder="1" applyAlignment="1">
      <alignment vertical="center" wrapText="1"/>
    </xf>
    <xf numFmtId="0" fontId="12" fillId="6" borderId="46" xfId="1" applyFont="1" applyFill="1" applyBorder="1" applyAlignment="1">
      <alignment horizontal="center"/>
    </xf>
    <xf numFmtId="0" fontId="12" fillId="0" borderId="46" xfId="1" applyFont="1" applyFill="1" applyBorder="1" applyAlignment="1">
      <alignment horizontal="center" vertical="center"/>
    </xf>
    <xf numFmtId="0" fontId="12" fillId="4" borderId="46" xfId="1" applyFont="1" applyFill="1" applyBorder="1" applyAlignment="1">
      <alignment horizontal="center" vertical="center"/>
    </xf>
    <xf numFmtId="0" fontId="12" fillId="5" borderId="46" xfId="1" applyFont="1" applyFill="1" applyBorder="1" applyAlignment="1">
      <alignment horizontal="center" vertical="center"/>
    </xf>
    <xf numFmtId="0" fontId="13" fillId="12" borderId="43" xfId="1" applyFont="1" applyFill="1" applyBorder="1" applyAlignment="1">
      <alignment vertical="center" wrapText="1"/>
    </xf>
    <xf numFmtId="0" fontId="8" fillId="15" borderId="148" xfId="1" applyFont="1" applyFill="1" applyBorder="1" applyAlignment="1">
      <alignment vertical="center" wrapText="1"/>
    </xf>
    <xf numFmtId="0" fontId="11" fillId="8" borderId="167" xfId="1" applyFont="1" applyFill="1" applyBorder="1" applyAlignment="1">
      <alignment horizontal="center" vertical="center"/>
    </xf>
    <xf numFmtId="0" fontId="11" fillId="4" borderId="168" xfId="1" applyFont="1" applyFill="1" applyBorder="1" applyAlignment="1">
      <alignment horizontal="center" vertical="center"/>
    </xf>
    <xf numFmtId="0" fontId="8" fillId="0" borderId="91" xfId="1" applyFont="1" applyFill="1" applyBorder="1" applyAlignment="1">
      <alignment horizontal="center" vertical="center" wrapText="1"/>
    </xf>
    <xf numFmtId="0" fontId="11" fillId="2" borderId="169" xfId="1" applyFont="1" applyFill="1" applyBorder="1" applyAlignment="1">
      <alignment horizontal="center" vertical="center"/>
    </xf>
    <xf numFmtId="0" fontId="12" fillId="4" borderId="9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wrapText="1"/>
    </xf>
    <xf numFmtId="0" fontId="11" fillId="0" borderId="0" xfId="1" applyFont="1" applyFill="1" applyBorder="1" applyAlignment="1"/>
    <xf numFmtId="0" fontId="0" fillId="0" borderId="0" xfId="0" applyAlignment="1"/>
    <xf numFmtId="2" fontId="11" fillId="0" borderId="0" xfId="1" applyNumberFormat="1" applyFont="1" applyFill="1" applyBorder="1"/>
    <xf numFmtId="10" fontId="11" fillId="0" borderId="2" xfId="1" applyNumberFormat="1" applyFont="1" applyFill="1" applyBorder="1"/>
    <xf numFmtId="10" fontId="11" fillId="0" borderId="78" xfId="1" applyNumberFormat="1" applyFont="1" applyFill="1" applyBorder="1"/>
    <xf numFmtId="10" fontId="11" fillId="0" borderId="2" xfId="2" applyNumberFormat="1" applyFont="1" applyFill="1" applyBorder="1"/>
    <xf numFmtId="10" fontId="11" fillId="0" borderId="75" xfId="2" applyNumberFormat="1" applyFont="1" applyFill="1" applyBorder="1"/>
    <xf numFmtId="0" fontId="11" fillId="0" borderId="0" xfId="1" applyFont="1" applyFill="1" applyBorder="1" applyAlignment="1">
      <alignment horizontal="center"/>
    </xf>
    <xf numFmtId="0" fontId="18" fillId="0" borderId="65" xfId="1" applyFont="1" applyFill="1" applyBorder="1" applyAlignment="1">
      <alignment horizontal="center" vertical="center"/>
    </xf>
    <xf numFmtId="0" fontId="18" fillId="0" borderId="48" xfId="1" applyFont="1" applyFill="1" applyBorder="1" applyAlignment="1">
      <alignment horizontal="center" vertical="center"/>
    </xf>
    <xf numFmtId="0" fontId="6" fillId="12" borderId="62" xfId="1" applyFont="1" applyFill="1" applyBorder="1" applyAlignment="1">
      <alignment horizontal="left" vertical="center"/>
    </xf>
    <xf numFmtId="0" fontId="6" fillId="12" borderId="6" xfId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7" fillId="0" borderId="1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7" fillId="12" borderId="53" xfId="1" applyFont="1" applyFill="1" applyBorder="1" applyAlignment="1">
      <alignment horizontal="left" vertical="center"/>
    </xf>
    <xf numFmtId="0" fontId="7" fillId="12" borderId="14" xfId="1" applyFont="1" applyFill="1" applyBorder="1" applyAlignment="1">
      <alignment horizontal="left" vertical="center"/>
    </xf>
    <xf numFmtId="0" fontId="13" fillId="0" borderId="30" xfId="1" applyFont="1" applyFill="1" applyBorder="1" applyAlignment="1">
      <alignment horizontal="right" vertical="center"/>
    </xf>
    <xf numFmtId="0" fontId="13" fillId="0" borderId="32" xfId="1" applyFont="1" applyFill="1" applyBorder="1" applyAlignment="1">
      <alignment horizontal="right" vertical="center"/>
    </xf>
    <xf numFmtId="0" fontId="29" fillId="12" borderId="0" xfId="1" applyFont="1" applyFill="1" applyBorder="1" applyAlignment="1">
      <alignment horizontal="left" vertical="center"/>
    </xf>
    <xf numFmtId="0" fontId="30" fillId="12" borderId="0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12" borderId="0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0" fontId="6" fillId="12" borderId="8" xfId="1" applyFont="1" applyFill="1" applyBorder="1" applyAlignment="1">
      <alignment horizontal="center" vertical="center"/>
    </xf>
    <xf numFmtId="0" fontId="6" fillId="12" borderId="1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8" fillId="0" borderId="158" xfId="1" applyFont="1" applyFill="1" applyBorder="1" applyAlignment="1">
      <alignment horizontal="center" vertical="center"/>
    </xf>
    <xf numFmtId="0" fontId="18" fillId="0" borderId="159" xfId="1" applyFont="1" applyFill="1" applyBorder="1" applyAlignment="1">
      <alignment horizontal="center" vertical="center"/>
    </xf>
    <xf numFmtId="0" fontId="2" fillId="12" borderId="0" xfId="1" applyFont="1" applyFill="1" applyBorder="1" applyAlignment="1">
      <alignment horizontal="center"/>
    </xf>
    <xf numFmtId="0" fontId="3" fillId="12" borderId="0" xfId="1" applyFont="1" applyFill="1" applyBorder="1" applyAlignment="1">
      <alignment horizontal="center"/>
    </xf>
    <xf numFmtId="0" fontId="27" fillId="12" borderId="0" xfId="1" applyFont="1" applyFill="1" applyBorder="1" applyAlignment="1">
      <alignment horizontal="center"/>
    </xf>
    <xf numFmtId="0" fontId="6" fillId="0" borderId="84" xfId="1" applyFont="1" applyFill="1" applyBorder="1" applyAlignment="1">
      <alignment horizontal="center" vertical="center"/>
    </xf>
    <xf numFmtId="0" fontId="6" fillId="0" borderId="85" xfId="1" applyFont="1" applyFill="1" applyBorder="1" applyAlignment="1">
      <alignment horizontal="center" vertical="center"/>
    </xf>
    <xf numFmtId="0" fontId="6" fillId="0" borderId="86" xfId="1" applyFont="1" applyFill="1" applyBorder="1" applyAlignment="1">
      <alignment horizontal="center" vertical="center"/>
    </xf>
    <xf numFmtId="0" fontId="6" fillId="12" borderId="73" xfId="1" applyFont="1" applyFill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center" vertical="center" wrapText="1"/>
    </xf>
    <xf numFmtId="0" fontId="6" fillId="12" borderId="77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/>
    </xf>
    <xf numFmtId="0" fontId="3" fillId="12" borderId="109" xfId="1" applyFont="1" applyFill="1" applyBorder="1" applyAlignment="1">
      <alignment horizontal="left" vertical="center"/>
    </xf>
    <xf numFmtId="0" fontId="3" fillId="12" borderId="110" xfId="1" applyFont="1" applyFill="1" applyBorder="1" applyAlignment="1">
      <alignment horizontal="left" vertical="center"/>
    </xf>
    <xf numFmtId="0" fontId="28" fillId="0" borderId="110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5" fillId="12" borderId="0" xfId="1" applyFont="1" applyFill="1" applyBorder="1" applyAlignment="1">
      <alignment horizontal="left" vertical="center"/>
    </xf>
    <xf numFmtId="0" fontId="1" fillId="12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12" borderId="38" xfId="1" applyFont="1" applyFill="1" applyBorder="1" applyAlignment="1">
      <alignment horizontal="left" vertical="center"/>
    </xf>
    <xf numFmtId="0" fontId="3" fillId="12" borderId="0" xfId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" fillId="0" borderId="38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74" xfId="1" applyFont="1" applyFill="1" applyBorder="1" applyAlignment="1">
      <alignment horizontal="center" vertical="center" wrapText="1"/>
    </xf>
    <xf numFmtId="0" fontId="7" fillId="0" borderId="75" xfId="1" applyFont="1" applyFill="1" applyBorder="1" applyAlignment="1">
      <alignment horizontal="center" vertical="center" wrapText="1"/>
    </xf>
    <xf numFmtId="0" fontId="7" fillId="0" borderId="78" xfId="1" applyFont="1" applyFill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88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19" fillId="18" borderId="72" xfId="1" applyFont="1" applyFill="1" applyBorder="1" applyAlignment="1">
      <alignment horizontal="center" vertical="center" wrapText="1"/>
    </xf>
    <xf numFmtId="0" fontId="19" fillId="18" borderId="71" xfId="1" applyFont="1" applyFill="1" applyBorder="1" applyAlignment="1">
      <alignment horizontal="center" vertical="center" wrapText="1"/>
    </xf>
    <xf numFmtId="0" fontId="19" fillId="18" borderId="76" xfId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0" fillId="0" borderId="107" xfId="0" applyBorder="1" applyAlignment="1">
      <alignment horizontal="right"/>
    </xf>
    <xf numFmtId="0" fontId="22" fillId="0" borderId="5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19" fillId="18" borderId="83" xfId="1" applyFont="1" applyFill="1" applyBorder="1" applyAlignment="1">
      <alignment horizontal="center" vertical="center" wrapText="1"/>
    </xf>
    <xf numFmtId="0" fontId="19" fillId="18" borderId="80" xfId="1" applyFont="1" applyFill="1" applyBorder="1" applyAlignment="1">
      <alignment horizontal="center" vertical="center" wrapText="1"/>
    </xf>
    <xf numFmtId="0" fontId="19" fillId="18" borderId="81" xfId="1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0" fillId="0" borderId="9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</cellXfs>
  <cellStyles count="3">
    <cellStyle name="Excel Built-in Normal" xfId="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tabSelected="1" zoomScaleNormal="100" workbookViewId="0">
      <selection activeCell="AG15" sqref="AG15"/>
    </sheetView>
  </sheetViews>
  <sheetFormatPr defaultColWidth="8.6640625" defaultRowHeight="13.2" x14ac:dyDescent="0.25"/>
  <cols>
    <col min="1" max="1" width="3.109375" style="4" customWidth="1"/>
    <col min="2" max="2" width="23.109375" style="115" customWidth="1"/>
    <col min="3" max="3" width="7.109375" style="28" customWidth="1"/>
    <col min="4" max="6" width="4.33203125" style="28" customWidth="1"/>
    <col min="7" max="24" width="3.6640625" style="28" customWidth="1"/>
    <col min="25" max="25" width="5.109375" style="265" customWidth="1"/>
    <col min="26" max="26" width="3.44140625" style="4" customWidth="1"/>
    <col min="27" max="16384" width="8.6640625" style="4"/>
  </cols>
  <sheetData>
    <row r="1" spans="1:28" ht="14.4" customHeight="1" x14ac:dyDescent="0.25">
      <c r="L1" s="514" t="s">
        <v>196</v>
      </c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</row>
    <row r="2" spans="1:28" ht="13.5" customHeight="1" x14ac:dyDescent="0.3">
      <c r="A2" s="532" t="s">
        <v>186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2"/>
      <c r="AA2" s="3"/>
    </row>
    <row r="3" spans="1:28" ht="16.5" customHeight="1" x14ac:dyDescent="0.3">
      <c r="A3" s="532" t="s">
        <v>114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2"/>
      <c r="AA3" s="3"/>
    </row>
    <row r="4" spans="1:28" ht="15" x14ac:dyDescent="0.25">
      <c r="A4" s="5"/>
      <c r="B4" s="534" t="s">
        <v>195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2"/>
    </row>
    <row r="5" spans="1:28" ht="6.75" customHeight="1" x14ac:dyDescent="0.25">
      <c r="A5" s="5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"/>
    </row>
    <row r="6" spans="1:28" ht="15" x14ac:dyDescent="0.25">
      <c r="A6" s="535" t="s">
        <v>0</v>
      </c>
      <c r="B6" s="536" t="s">
        <v>1</v>
      </c>
      <c r="C6" s="538" t="s">
        <v>2</v>
      </c>
      <c r="D6" s="538"/>
      <c r="E6" s="538"/>
      <c r="F6" s="538"/>
      <c r="G6" s="524" t="s">
        <v>3</v>
      </c>
      <c r="H6" s="524"/>
      <c r="I6" s="524"/>
      <c r="J6" s="524" t="s">
        <v>4</v>
      </c>
      <c r="K6" s="524"/>
      <c r="L6" s="524"/>
      <c r="M6" s="524" t="s">
        <v>5</v>
      </c>
      <c r="N6" s="524"/>
      <c r="O6" s="524"/>
      <c r="P6" s="524" t="s">
        <v>6</v>
      </c>
      <c r="Q6" s="524"/>
      <c r="R6" s="524"/>
      <c r="S6" s="524" t="s">
        <v>7</v>
      </c>
      <c r="T6" s="524"/>
      <c r="U6" s="524"/>
      <c r="V6" s="524" t="s">
        <v>8</v>
      </c>
      <c r="W6" s="524"/>
      <c r="X6" s="524"/>
      <c r="Y6" s="520" t="s">
        <v>9</v>
      </c>
      <c r="Z6" s="2"/>
    </row>
    <row r="7" spans="1:28" ht="15.6" thickBot="1" x14ac:dyDescent="0.3">
      <c r="A7" s="535"/>
      <c r="B7" s="536"/>
      <c r="C7" s="523" t="s">
        <v>10</v>
      </c>
      <c r="D7" s="523"/>
      <c r="E7" s="523"/>
      <c r="F7" s="523"/>
      <c r="G7" s="521">
        <v>15</v>
      </c>
      <c r="H7" s="521"/>
      <c r="I7" s="521"/>
      <c r="J7" s="521">
        <v>15</v>
      </c>
      <c r="K7" s="521"/>
      <c r="L7" s="521"/>
      <c r="M7" s="521">
        <v>15</v>
      </c>
      <c r="N7" s="521"/>
      <c r="O7" s="521"/>
      <c r="P7" s="521">
        <v>15</v>
      </c>
      <c r="Q7" s="521"/>
      <c r="R7" s="521"/>
      <c r="S7" s="521">
        <v>15</v>
      </c>
      <c r="T7" s="521"/>
      <c r="U7" s="521"/>
      <c r="V7" s="521">
        <v>15</v>
      </c>
      <c r="W7" s="521"/>
      <c r="X7" s="521"/>
      <c r="Y7" s="520"/>
      <c r="Z7" s="2"/>
    </row>
    <row r="8" spans="1:28" ht="15.6" thickBot="1" x14ac:dyDescent="0.3">
      <c r="A8" s="535"/>
      <c r="B8" s="537"/>
      <c r="C8" s="29" t="s">
        <v>11</v>
      </c>
      <c r="D8" s="30" t="s">
        <v>12</v>
      </c>
      <c r="E8" s="31" t="s">
        <v>13</v>
      </c>
      <c r="F8" s="32" t="s">
        <v>14</v>
      </c>
      <c r="G8" s="33" t="s">
        <v>11</v>
      </c>
      <c r="H8" s="30" t="s">
        <v>12</v>
      </c>
      <c r="I8" s="32" t="s">
        <v>14</v>
      </c>
      <c r="J8" s="33" t="s">
        <v>15</v>
      </c>
      <c r="K8" s="30" t="s">
        <v>12</v>
      </c>
      <c r="L8" s="32" t="s">
        <v>14</v>
      </c>
      <c r="M8" s="33" t="s">
        <v>15</v>
      </c>
      <c r="N8" s="30" t="s">
        <v>12</v>
      </c>
      <c r="O8" s="32" t="s">
        <v>14</v>
      </c>
      <c r="P8" s="33" t="s">
        <v>15</v>
      </c>
      <c r="Q8" s="30" t="s">
        <v>12</v>
      </c>
      <c r="R8" s="32" t="s">
        <v>14</v>
      </c>
      <c r="S8" s="33" t="s">
        <v>15</v>
      </c>
      <c r="T8" s="30" t="s">
        <v>12</v>
      </c>
      <c r="U8" s="32" t="s">
        <v>14</v>
      </c>
      <c r="V8" s="33" t="s">
        <v>15</v>
      </c>
      <c r="W8" s="30" t="s">
        <v>12</v>
      </c>
      <c r="X8" s="32" t="s">
        <v>14</v>
      </c>
      <c r="Y8" s="520"/>
      <c r="Z8" s="2"/>
    </row>
    <row r="9" spans="1:28" ht="15" x14ac:dyDescent="0.25">
      <c r="A9" s="522" t="s">
        <v>16</v>
      </c>
      <c r="B9" s="522"/>
      <c r="C9" s="34"/>
      <c r="D9" s="34"/>
      <c r="E9" s="35"/>
      <c r="F9" s="35"/>
      <c r="Y9" s="248"/>
      <c r="Z9" s="2"/>
    </row>
    <row r="10" spans="1:28" ht="25.8" thickBot="1" x14ac:dyDescent="0.3">
      <c r="A10" s="9">
        <v>1</v>
      </c>
      <c r="B10" s="10" t="s">
        <v>17</v>
      </c>
      <c r="C10" s="36">
        <f>G10+J10+M10+P10+S10+V10</f>
        <v>0</v>
      </c>
      <c r="D10" s="37">
        <f>H10+K10+N10+Q10+T10+W10</f>
        <v>120</v>
      </c>
      <c r="E10" s="38">
        <f>SUM(C10:D10)</f>
        <v>120</v>
      </c>
      <c r="F10" s="74">
        <f>SUM(X10,U10,R10,O10,L10,I10)</f>
        <v>12</v>
      </c>
      <c r="G10" s="144">
        <v>0</v>
      </c>
      <c r="H10" s="145">
        <v>30</v>
      </c>
      <c r="I10" s="130">
        <v>3</v>
      </c>
      <c r="J10" s="146">
        <v>0</v>
      </c>
      <c r="K10" s="145">
        <v>30</v>
      </c>
      <c r="L10" s="130">
        <v>3</v>
      </c>
      <c r="M10" s="56">
        <v>0</v>
      </c>
      <c r="N10" s="57">
        <v>30</v>
      </c>
      <c r="O10" s="58">
        <v>3</v>
      </c>
      <c r="P10" s="56">
        <v>0</v>
      </c>
      <c r="Q10" s="57">
        <v>30</v>
      </c>
      <c r="R10" s="58">
        <v>3</v>
      </c>
      <c r="S10" s="56"/>
      <c r="T10" s="57"/>
      <c r="U10" s="58"/>
      <c r="V10" s="56"/>
      <c r="W10" s="57"/>
      <c r="X10" s="58"/>
      <c r="Y10" s="249" t="s">
        <v>135</v>
      </c>
      <c r="Z10" s="2"/>
    </row>
    <row r="11" spans="1:28" ht="13.8" thickBot="1" x14ac:dyDescent="0.3">
      <c r="A11" s="9"/>
      <c r="B11" s="23" t="s">
        <v>112</v>
      </c>
      <c r="C11" s="153">
        <f>C10</f>
        <v>0</v>
      </c>
      <c r="D11" s="154">
        <f t="shared" ref="D11:F11" si="0">D10</f>
        <v>120</v>
      </c>
      <c r="E11" s="155">
        <f t="shared" si="0"/>
        <v>120</v>
      </c>
      <c r="F11" s="156">
        <f t="shared" si="0"/>
        <v>12</v>
      </c>
      <c r="G11" s="42"/>
      <c r="H11" s="4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46"/>
      <c r="U11" s="46"/>
      <c r="V11" s="46"/>
      <c r="W11" s="46"/>
      <c r="X11" s="42"/>
      <c r="Y11" s="250"/>
    </row>
    <row r="12" spans="1:28" s="6" customFormat="1" ht="15.6" x14ac:dyDescent="0.3">
      <c r="A12" s="525" t="s">
        <v>18</v>
      </c>
      <c r="B12" s="525"/>
      <c r="C12" s="42"/>
      <c r="D12" s="42"/>
      <c r="E12" s="48"/>
      <c r="F12" s="48"/>
      <c r="G12" s="47"/>
      <c r="H12" s="34"/>
      <c r="I12" s="34"/>
      <c r="J12" s="48"/>
      <c r="K12" s="48"/>
      <c r="L12" s="48"/>
      <c r="M12" s="48"/>
      <c r="N12" s="48"/>
      <c r="O12" s="48"/>
      <c r="P12" s="42"/>
      <c r="Q12" s="42"/>
      <c r="R12" s="42"/>
      <c r="S12" s="35"/>
      <c r="T12" s="35"/>
      <c r="U12" s="35"/>
      <c r="V12" s="35"/>
      <c r="W12" s="35"/>
      <c r="X12" s="35"/>
      <c r="Y12" s="250"/>
      <c r="Z12" s="8"/>
      <c r="AA12" s="4"/>
      <c r="AB12" s="4"/>
    </row>
    <row r="13" spans="1:28" ht="15" x14ac:dyDescent="0.25">
      <c r="A13" s="14">
        <f>A10+1</f>
        <v>2</v>
      </c>
      <c r="B13" s="137" t="s">
        <v>20</v>
      </c>
      <c r="C13" s="106">
        <f t="shared" ref="C13:C29" si="1">G13+J13+M13+P13+S13+V13</f>
        <v>15</v>
      </c>
      <c r="D13" s="57">
        <f t="shared" ref="D13:D29" si="2">SUM(H13+K13+N13+Q13+T13+W13)</f>
        <v>30</v>
      </c>
      <c r="E13" s="127">
        <f t="shared" ref="E13:E24" si="3">SUM(C13:D13)</f>
        <v>45</v>
      </c>
      <c r="F13" s="130">
        <f t="shared" ref="F13:F29" si="4">SUM(X13,U13,R13,O13,L13,I13)</f>
        <v>4</v>
      </c>
      <c r="G13" s="53">
        <v>15</v>
      </c>
      <c r="H13" s="54">
        <v>30</v>
      </c>
      <c r="I13" s="55">
        <v>4</v>
      </c>
      <c r="J13" s="56"/>
      <c r="K13" s="57"/>
      <c r="L13" s="58"/>
      <c r="M13" s="56"/>
      <c r="N13" s="59"/>
      <c r="O13" s="58"/>
      <c r="P13" s="56"/>
      <c r="Q13" s="57"/>
      <c r="R13" s="58"/>
      <c r="S13" s="60"/>
      <c r="T13" s="50"/>
      <c r="U13" s="61"/>
      <c r="V13" s="62"/>
      <c r="W13" s="50"/>
      <c r="X13" s="55"/>
      <c r="Y13" s="251" t="s">
        <v>136</v>
      </c>
      <c r="Z13" s="2"/>
    </row>
    <row r="14" spans="1:28" ht="15" x14ac:dyDescent="0.25">
      <c r="A14" s="14">
        <f>A13+1</f>
        <v>3</v>
      </c>
      <c r="B14" s="111" t="s">
        <v>75</v>
      </c>
      <c r="C14" s="106">
        <f t="shared" si="1"/>
        <v>15</v>
      </c>
      <c r="D14" s="57">
        <f t="shared" si="2"/>
        <v>30</v>
      </c>
      <c r="E14" s="127">
        <f t="shared" si="3"/>
        <v>45</v>
      </c>
      <c r="F14" s="130">
        <f t="shared" si="4"/>
        <v>4</v>
      </c>
      <c r="G14" s="63">
        <v>15</v>
      </c>
      <c r="H14" s="64">
        <v>30</v>
      </c>
      <c r="I14" s="55">
        <v>4</v>
      </c>
      <c r="J14" s="56"/>
      <c r="K14" s="57"/>
      <c r="L14" s="58"/>
      <c r="M14" s="56"/>
      <c r="N14" s="59"/>
      <c r="O14" s="58"/>
      <c r="P14" s="56"/>
      <c r="Q14" s="57"/>
      <c r="R14" s="58"/>
      <c r="S14" s="60"/>
      <c r="T14" s="50"/>
      <c r="U14" s="61"/>
      <c r="V14" s="62"/>
      <c r="W14" s="50"/>
      <c r="X14" s="55"/>
      <c r="Y14" s="252" t="s">
        <v>136</v>
      </c>
      <c r="Z14" s="2"/>
    </row>
    <row r="15" spans="1:28" ht="15" x14ac:dyDescent="0.25">
      <c r="A15" s="14">
        <f t="shared" ref="A15:A29" si="5">A14+1</f>
        <v>4</v>
      </c>
      <c r="B15" s="111" t="s">
        <v>76</v>
      </c>
      <c r="C15" s="106">
        <f t="shared" si="1"/>
        <v>15</v>
      </c>
      <c r="D15" s="57">
        <f t="shared" si="2"/>
        <v>15</v>
      </c>
      <c r="E15" s="127">
        <f t="shared" si="3"/>
        <v>30</v>
      </c>
      <c r="F15" s="130">
        <f t="shared" si="4"/>
        <v>2</v>
      </c>
      <c r="G15" s="39">
        <v>15</v>
      </c>
      <c r="H15" s="37">
        <v>15</v>
      </c>
      <c r="I15" s="55">
        <v>2</v>
      </c>
      <c r="J15" s="65"/>
      <c r="K15" s="66"/>
      <c r="L15" s="58"/>
      <c r="M15" s="56"/>
      <c r="N15" s="57"/>
      <c r="O15" s="58"/>
      <c r="P15" s="56"/>
      <c r="Q15" s="59"/>
      <c r="R15" s="58"/>
      <c r="S15" s="60"/>
      <c r="T15" s="50"/>
      <c r="U15" s="61"/>
      <c r="V15" s="62"/>
      <c r="W15" s="50"/>
      <c r="X15" s="55"/>
      <c r="Y15" s="251" t="s">
        <v>137</v>
      </c>
      <c r="Z15" s="2"/>
    </row>
    <row r="16" spans="1:28" ht="15" x14ac:dyDescent="0.25">
      <c r="A16" s="14">
        <f t="shared" si="5"/>
        <v>5</v>
      </c>
      <c r="B16" s="111" t="s">
        <v>19</v>
      </c>
      <c r="C16" s="106">
        <f t="shared" si="1"/>
        <v>15</v>
      </c>
      <c r="D16" s="57">
        <f t="shared" si="2"/>
        <v>15</v>
      </c>
      <c r="E16" s="127">
        <f t="shared" si="3"/>
        <v>30</v>
      </c>
      <c r="F16" s="130">
        <f t="shared" si="4"/>
        <v>3</v>
      </c>
      <c r="G16" s="67">
        <v>15</v>
      </c>
      <c r="H16" s="57">
        <v>15</v>
      </c>
      <c r="I16" s="68">
        <v>3</v>
      </c>
      <c r="J16" s="56"/>
      <c r="K16" s="57"/>
      <c r="L16" s="58"/>
      <c r="M16" s="56"/>
      <c r="N16" s="57"/>
      <c r="O16" s="58"/>
      <c r="P16" s="56"/>
      <c r="Q16" s="57"/>
      <c r="R16" s="58"/>
      <c r="S16" s="60"/>
      <c r="T16" s="50"/>
      <c r="U16" s="61"/>
      <c r="V16" s="62"/>
      <c r="W16" s="50"/>
      <c r="X16" s="55"/>
      <c r="Y16" s="251" t="s">
        <v>137</v>
      </c>
      <c r="Z16" s="2"/>
    </row>
    <row r="17" spans="1:26" ht="25.2" x14ac:dyDescent="0.25">
      <c r="A17" s="14">
        <f t="shared" si="5"/>
        <v>6</v>
      </c>
      <c r="B17" s="138" t="s">
        <v>77</v>
      </c>
      <c r="C17" s="106">
        <f t="shared" si="1"/>
        <v>15</v>
      </c>
      <c r="D17" s="57">
        <f t="shared" si="2"/>
        <v>30</v>
      </c>
      <c r="E17" s="127">
        <f t="shared" si="3"/>
        <v>45</v>
      </c>
      <c r="F17" s="130">
        <f t="shared" si="4"/>
        <v>4</v>
      </c>
      <c r="G17" s="60">
        <v>15</v>
      </c>
      <c r="H17" s="50">
        <v>30</v>
      </c>
      <c r="I17" s="55">
        <v>4</v>
      </c>
      <c r="J17" s="56"/>
      <c r="K17" s="59"/>
      <c r="L17" s="58"/>
      <c r="M17" s="69"/>
      <c r="N17" s="59"/>
      <c r="O17" s="58"/>
      <c r="P17" s="56"/>
      <c r="Q17" s="57"/>
      <c r="R17" s="58"/>
      <c r="S17" s="70"/>
      <c r="T17" s="37"/>
      <c r="U17" s="61"/>
      <c r="V17" s="62"/>
      <c r="W17" s="50"/>
      <c r="X17" s="55"/>
      <c r="Y17" s="191" t="s">
        <v>136</v>
      </c>
      <c r="Z17" s="2"/>
    </row>
    <row r="18" spans="1:26" ht="15" x14ac:dyDescent="0.25">
      <c r="A18" s="14">
        <f t="shared" si="5"/>
        <v>7</v>
      </c>
      <c r="B18" s="111" t="s">
        <v>79</v>
      </c>
      <c r="C18" s="106">
        <f t="shared" si="1"/>
        <v>15</v>
      </c>
      <c r="D18" s="57">
        <f t="shared" si="2"/>
        <v>30</v>
      </c>
      <c r="E18" s="127">
        <f t="shared" si="3"/>
        <v>45</v>
      </c>
      <c r="F18" s="130">
        <f t="shared" si="4"/>
        <v>3</v>
      </c>
      <c r="G18" s="71">
        <v>15</v>
      </c>
      <c r="H18" s="54">
        <v>30</v>
      </c>
      <c r="I18" s="61">
        <v>3</v>
      </c>
      <c r="J18" s="71"/>
      <c r="K18" s="54"/>
      <c r="L18" s="72"/>
      <c r="M18" s="69"/>
      <c r="N18" s="57"/>
      <c r="O18" s="58"/>
      <c r="P18" s="56"/>
      <c r="Q18" s="57"/>
      <c r="R18" s="58"/>
      <c r="S18" s="53"/>
      <c r="T18" s="59"/>
      <c r="U18" s="61"/>
      <c r="V18" s="62"/>
      <c r="W18" s="50"/>
      <c r="X18" s="55"/>
      <c r="Y18" s="251" t="s">
        <v>136</v>
      </c>
      <c r="Z18" s="2"/>
    </row>
    <row r="19" spans="1:26" ht="15" x14ac:dyDescent="0.25">
      <c r="A19" s="14">
        <f t="shared" si="5"/>
        <v>8</v>
      </c>
      <c r="B19" s="111" t="s">
        <v>34</v>
      </c>
      <c r="C19" s="106">
        <f t="shared" si="1"/>
        <v>0</v>
      </c>
      <c r="D19" s="57">
        <f t="shared" si="2"/>
        <v>30</v>
      </c>
      <c r="E19" s="127">
        <f t="shared" si="3"/>
        <v>30</v>
      </c>
      <c r="F19" s="130">
        <f t="shared" si="4"/>
        <v>3</v>
      </c>
      <c r="G19" s="60"/>
      <c r="H19" s="50"/>
      <c r="I19" s="61"/>
      <c r="J19" s="60">
        <v>0</v>
      </c>
      <c r="K19" s="50">
        <v>30</v>
      </c>
      <c r="L19" s="55">
        <v>3</v>
      </c>
      <c r="M19" s="69"/>
      <c r="N19" s="59"/>
      <c r="O19" s="58"/>
      <c r="P19" s="56"/>
      <c r="Q19" s="57"/>
      <c r="R19" s="58"/>
      <c r="S19" s="71"/>
      <c r="T19" s="54"/>
      <c r="U19" s="73"/>
      <c r="V19" s="62"/>
      <c r="W19" s="50"/>
      <c r="X19" s="55"/>
      <c r="Y19" s="191" t="s">
        <v>137</v>
      </c>
      <c r="Z19" s="2"/>
    </row>
    <row r="20" spans="1:26" x14ac:dyDescent="0.25">
      <c r="A20" s="14">
        <f t="shared" si="5"/>
        <v>9</v>
      </c>
      <c r="B20" s="111" t="s">
        <v>81</v>
      </c>
      <c r="C20" s="106">
        <f t="shared" si="1"/>
        <v>15</v>
      </c>
      <c r="D20" s="57">
        <f t="shared" si="2"/>
        <v>15</v>
      </c>
      <c r="E20" s="127">
        <f t="shared" si="3"/>
        <v>30</v>
      </c>
      <c r="F20" s="130">
        <f t="shared" si="4"/>
        <v>2</v>
      </c>
      <c r="G20" s="60"/>
      <c r="H20" s="50"/>
      <c r="I20" s="61"/>
      <c r="J20" s="60">
        <v>15</v>
      </c>
      <c r="K20" s="50">
        <v>15</v>
      </c>
      <c r="L20" s="55">
        <v>2</v>
      </c>
      <c r="M20" s="69"/>
      <c r="N20" s="57"/>
      <c r="O20" s="58"/>
      <c r="P20" s="56"/>
      <c r="Q20" s="57"/>
      <c r="R20" s="58"/>
      <c r="S20" s="60"/>
      <c r="T20" s="50"/>
      <c r="U20" s="61"/>
      <c r="V20" s="62"/>
      <c r="W20" s="50"/>
      <c r="X20" s="55"/>
      <c r="Y20" s="251" t="s">
        <v>137</v>
      </c>
    </row>
    <row r="21" spans="1:26" ht="15" x14ac:dyDescent="0.25">
      <c r="A21" s="14">
        <f t="shared" si="5"/>
        <v>10</v>
      </c>
      <c r="B21" s="111" t="s">
        <v>21</v>
      </c>
      <c r="C21" s="106">
        <f t="shared" si="1"/>
        <v>15</v>
      </c>
      <c r="D21" s="57">
        <f t="shared" si="2"/>
        <v>30</v>
      </c>
      <c r="E21" s="127">
        <f t="shared" si="3"/>
        <v>45</v>
      </c>
      <c r="F21" s="130">
        <f t="shared" si="4"/>
        <v>4</v>
      </c>
      <c r="G21" s="60"/>
      <c r="H21" s="50"/>
      <c r="I21" s="61"/>
      <c r="J21" s="60">
        <v>15</v>
      </c>
      <c r="K21" s="50">
        <v>30</v>
      </c>
      <c r="L21" s="55">
        <v>4</v>
      </c>
      <c r="M21" s="69"/>
      <c r="N21" s="57"/>
      <c r="O21" s="58"/>
      <c r="P21" s="69"/>
      <c r="Q21" s="59"/>
      <c r="R21" s="58"/>
      <c r="S21" s="60"/>
      <c r="T21" s="50"/>
      <c r="U21" s="61"/>
      <c r="V21" s="62"/>
      <c r="W21" s="50"/>
      <c r="X21" s="55"/>
      <c r="Y21" s="191" t="s">
        <v>136</v>
      </c>
      <c r="Z21" s="2"/>
    </row>
    <row r="22" spans="1:26" ht="15" x14ac:dyDescent="0.25">
      <c r="A22" s="14">
        <f t="shared" si="5"/>
        <v>11</v>
      </c>
      <c r="B22" s="139" t="s">
        <v>35</v>
      </c>
      <c r="C22" s="106">
        <f t="shared" si="1"/>
        <v>15</v>
      </c>
      <c r="D22" s="57">
        <f t="shared" si="2"/>
        <v>0</v>
      </c>
      <c r="E22" s="127">
        <f t="shared" si="3"/>
        <v>15</v>
      </c>
      <c r="F22" s="130">
        <f t="shared" si="4"/>
        <v>1</v>
      </c>
      <c r="G22" s="39"/>
      <c r="H22" s="37"/>
      <c r="I22" s="40"/>
      <c r="J22" s="39">
        <v>15</v>
      </c>
      <c r="K22" s="37">
        <v>0</v>
      </c>
      <c r="L22" s="74">
        <v>1</v>
      </c>
      <c r="M22" s="56"/>
      <c r="N22" s="57"/>
      <c r="O22" s="58"/>
      <c r="P22" s="56"/>
      <c r="Q22" s="57"/>
      <c r="R22" s="58"/>
      <c r="S22" s="39"/>
      <c r="T22" s="37"/>
      <c r="U22" s="40"/>
      <c r="V22" s="75"/>
      <c r="W22" s="37"/>
      <c r="X22" s="128"/>
      <c r="Y22" s="251" t="s">
        <v>137</v>
      </c>
      <c r="Z22" s="2"/>
    </row>
    <row r="23" spans="1:26" ht="15" x14ac:dyDescent="0.25">
      <c r="A23" s="14">
        <f t="shared" si="5"/>
        <v>12</v>
      </c>
      <c r="B23" s="140" t="s">
        <v>27</v>
      </c>
      <c r="C23" s="106">
        <f t="shared" si="1"/>
        <v>15</v>
      </c>
      <c r="D23" s="57">
        <f t="shared" si="2"/>
        <v>15</v>
      </c>
      <c r="E23" s="127">
        <f t="shared" si="3"/>
        <v>30</v>
      </c>
      <c r="F23" s="130">
        <f t="shared" si="4"/>
        <v>2</v>
      </c>
      <c r="G23" s="79"/>
      <c r="H23" s="77"/>
      <c r="I23" s="78"/>
      <c r="J23" s="79">
        <v>15</v>
      </c>
      <c r="K23" s="77">
        <v>15</v>
      </c>
      <c r="L23" s="80">
        <v>2</v>
      </c>
      <c r="M23" s="56"/>
      <c r="N23" s="57"/>
      <c r="O23" s="58"/>
      <c r="P23" s="56"/>
      <c r="Q23" s="57"/>
      <c r="R23" s="58"/>
      <c r="S23" s="79"/>
      <c r="T23" s="77"/>
      <c r="U23" s="78"/>
      <c r="V23" s="81"/>
      <c r="W23" s="77"/>
      <c r="X23" s="80"/>
      <c r="Y23" s="191" t="s">
        <v>136</v>
      </c>
      <c r="Z23" s="2"/>
    </row>
    <row r="24" spans="1:26" ht="15" x14ac:dyDescent="0.25">
      <c r="A24" s="14">
        <f t="shared" si="5"/>
        <v>13</v>
      </c>
      <c r="B24" s="140" t="s">
        <v>84</v>
      </c>
      <c r="C24" s="106">
        <f t="shared" si="1"/>
        <v>15</v>
      </c>
      <c r="D24" s="57">
        <f t="shared" si="2"/>
        <v>15</v>
      </c>
      <c r="E24" s="127">
        <f t="shared" si="3"/>
        <v>30</v>
      </c>
      <c r="F24" s="130">
        <f t="shared" si="4"/>
        <v>2</v>
      </c>
      <c r="G24" s="79"/>
      <c r="H24" s="77"/>
      <c r="I24" s="78"/>
      <c r="J24" s="79">
        <v>15</v>
      </c>
      <c r="K24" s="77">
        <v>15</v>
      </c>
      <c r="L24" s="80">
        <v>2</v>
      </c>
      <c r="M24" s="76"/>
      <c r="N24" s="57"/>
      <c r="O24" s="58"/>
      <c r="P24" s="56"/>
      <c r="Q24" s="57"/>
      <c r="R24" s="58"/>
      <c r="S24" s="79"/>
      <c r="T24" s="77"/>
      <c r="U24" s="78"/>
      <c r="V24" s="81"/>
      <c r="W24" s="77"/>
      <c r="X24" s="80"/>
      <c r="Y24" s="191" t="s">
        <v>137</v>
      </c>
      <c r="Z24" s="2"/>
    </row>
    <row r="25" spans="1:26" ht="15" x14ac:dyDescent="0.25">
      <c r="A25" s="14">
        <f t="shared" si="5"/>
        <v>14</v>
      </c>
      <c r="B25" s="141" t="s">
        <v>33</v>
      </c>
      <c r="C25" s="106">
        <f t="shared" si="1"/>
        <v>0</v>
      </c>
      <c r="D25" s="57">
        <f t="shared" si="2"/>
        <v>15</v>
      </c>
      <c r="E25" s="127">
        <f>SUM(C25:D25)</f>
        <v>15</v>
      </c>
      <c r="F25" s="130">
        <f t="shared" si="4"/>
        <v>1</v>
      </c>
      <c r="G25" s="143"/>
      <c r="H25" s="57"/>
      <c r="I25" s="58"/>
      <c r="J25" s="56">
        <v>0</v>
      </c>
      <c r="K25" s="57">
        <v>15</v>
      </c>
      <c r="L25" s="58">
        <v>1</v>
      </c>
      <c r="M25" s="56"/>
      <c r="N25" s="57"/>
      <c r="O25" s="58"/>
      <c r="P25" s="56"/>
      <c r="Q25" s="57"/>
      <c r="R25" s="58"/>
      <c r="S25" s="79"/>
      <c r="T25" s="77"/>
      <c r="U25" s="78"/>
      <c r="V25" s="81"/>
      <c r="W25" s="77"/>
      <c r="X25" s="80"/>
      <c r="Y25" s="191" t="s">
        <v>137</v>
      </c>
      <c r="Z25" s="2"/>
    </row>
    <row r="26" spans="1:26" ht="15" x14ac:dyDescent="0.25">
      <c r="A26" s="14">
        <f t="shared" si="5"/>
        <v>15</v>
      </c>
      <c r="B26" s="140" t="s">
        <v>87</v>
      </c>
      <c r="C26" s="106">
        <f t="shared" si="1"/>
        <v>15</v>
      </c>
      <c r="D26" s="57">
        <f t="shared" si="2"/>
        <v>0</v>
      </c>
      <c r="E26" s="127">
        <f t="shared" ref="E26:E27" si="6">SUM(C26:D26)</f>
        <v>15</v>
      </c>
      <c r="F26" s="130">
        <f t="shared" si="4"/>
        <v>1</v>
      </c>
      <c r="G26" s="123"/>
      <c r="H26" s="124"/>
      <c r="I26" s="125"/>
      <c r="J26" s="123"/>
      <c r="K26" s="124"/>
      <c r="L26" s="126"/>
      <c r="M26" s="148">
        <v>15</v>
      </c>
      <c r="N26" s="77">
        <v>0</v>
      </c>
      <c r="O26" s="133">
        <v>1</v>
      </c>
      <c r="P26" s="76"/>
      <c r="Q26" s="77"/>
      <c r="R26" s="133"/>
      <c r="S26" s="79"/>
      <c r="T26" s="77"/>
      <c r="U26" s="78"/>
      <c r="V26" s="81"/>
      <c r="W26" s="77"/>
      <c r="X26" s="80"/>
      <c r="Y26" s="253" t="s">
        <v>137</v>
      </c>
      <c r="Z26" s="2"/>
    </row>
    <row r="27" spans="1:26" ht="16.8" x14ac:dyDescent="0.25">
      <c r="A27" s="14">
        <f t="shared" si="5"/>
        <v>16</v>
      </c>
      <c r="B27" s="142" t="s">
        <v>88</v>
      </c>
      <c r="C27" s="106">
        <f t="shared" si="1"/>
        <v>30</v>
      </c>
      <c r="D27" s="57">
        <f t="shared" si="2"/>
        <v>0</v>
      </c>
      <c r="E27" s="127">
        <f t="shared" si="6"/>
        <v>30</v>
      </c>
      <c r="F27" s="130">
        <f t="shared" si="4"/>
        <v>2</v>
      </c>
      <c r="G27" s="79"/>
      <c r="H27" s="77"/>
      <c r="I27" s="58"/>
      <c r="J27" s="56"/>
      <c r="K27" s="57"/>
      <c r="L27" s="58"/>
      <c r="M27" s="56">
        <v>30</v>
      </c>
      <c r="N27" s="57">
        <v>0</v>
      </c>
      <c r="O27" s="58">
        <v>2</v>
      </c>
      <c r="P27" s="56"/>
      <c r="Q27" s="57"/>
      <c r="R27" s="58"/>
      <c r="S27" s="56"/>
      <c r="T27" s="57"/>
      <c r="U27" s="58"/>
      <c r="V27" s="107"/>
      <c r="W27" s="57"/>
      <c r="X27" s="58"/>
      <c r="Y27" s="191" t="s">
        <v>137</v>
      </c>
      <c r="Z27" s="2"/>
    </row>
    <row r="28" spans="1:26" ht="15" x14ac:dyDescent="0.25">
      <c r="A28" s="14">
        <f t="shared" si="5"/>
        <v>17</v>
      </c>
      <c r="B28" s="13" t="s">
        <v>89</v>
      </c>
      <c r="C28" s="108">
        <f t="shared" si="1"/>
        <v>15</v>
      </c>
      <c r="D28" s="64">
        <f t="shared" si="2"/>
        <v>15</v>
      </c>
      <c r="E28" s="109">
        <f>SUM(C28:D28)</f>
        <v>30</v>
      </c>
      <c r="F28" s="147">
        <f t="shared" si="4"/>
        <v>2</v>
      </c>
      <c r="G28" s="56"/>
      <c r="H28" s="57"/>
      <c r="I28" s="58"/>
      <c r="J28" s="56"/>
      <c r="K28" s="57"/>
      <c r="L28" s="58"/>
      <c r="M28" s="56">
        <v>15</v>
      </c>
      <c r="N28" s="57">
        <v>15</v>
      </c>
      <c r="O28" s="58">
        <v>2</v>
      </c>
      <c r="P28" s="56"/>
      <c r="Q28" s="57"/>
      <c r="R28" s="58"/>
      <c r="S28" s="56"/>
      <c r="T28" s="57"/>
      <c r="U28" s="58"/>
      <c r="V28" s="107"/>
      <c r="W28" s="57"/>
      <c r="X28" s="58"/>
      <c r="Y28" s="191" t="s">
        <v>137</v>
      </c>
      <c r="Z28" s="2"/>
    </row>
    <row r="29" spans="1:26" ht="15" x14ac:dyDescent="0.25">
      <c r="A29" s="16">
        <f t="shared" si="5"/>
        <v>18</v>
      </c>
      <c r="B29" s="306" t="s">
        <v>95</v>
      </c>
      <c r="C29" s="36">
        <f t="shared" si="1"/>
        <v>15</v>
      </c>
      <c r="D29" s="37">
        <f t="shared" si="2"/>
        <v>30</v>
      </c>
      <c r="E29" s="38">
        <f>SUM(C29:D29)</f>
        <v>45</v>
      </c>
      <c r="F29" s="74">
        <f t="shared" si="4"/>
        <v>4</v>
      </c>
      <c r="G29" s="56"/>
      <c r="H29" s="57"/>
      <c r="I29" s="58"/>
      <c r="J29" s="56"/>
      <c r="K29" s="57"/>
      <c r="L29" s="58"/>
      <c r="M29" s="56"/>
      <c r="N29" s="57"/>
      <c r="O29" s="58"/>
      <c r="P29" s="56">
        <v>15</v>
      </c>
      <c r="Q29" s="57">
        <v>30</v>
      </c>
      <c r="R29" s="58">
        <v>4</v>
      </c>
      <c r="S29" s="56"/>
      <c r="T29" s="57"/>
      <c r="U29" s="58"/>
      <c r="V29" s="107"/>
      <c r="W29" s="57"/>
      <c r="X29" s="58"/>
      <c r="Y29" s="191" t="s">
        <v>136</v>
      </c>
      <c r="Z29" s="2"/>
    </row>
    <row r="30" spans="1:26" s="122" customFormat="1" ht="15" x14ac:dyDescent="0.25">
      <c r="A30" s="307"/>
      <c r="B30" s="311" t="s">
        <v>112</v>
      </c>
      <c r="C30" s="308">
        <f>SUM(C13:C29)</f>
        <v>240</v>
      </c>
      <c r="D30" s="309">
        <f>SUM(D13:D29)</f>
        <v>315</v>
      </c>
      <c r="E30" s="309">
        <f>SUM(E13:E29)</f>
        <v>555</v>
      </c>
      <c r="F30" s="310">
        <f>SUM(F13:F29)</f>
        <v>44</v>
      </c>
      <c r="G30" s="120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254"/>
      <c r="Z30" s="121"/>
    </row>
    <row r="31" spans="1:26" s="122" customFormat="1" ht="15" x14ac:dyDescent="0.25">
      <c r="A31" s="283"/>
      <c r="B31" s="266"/>
      <c r="C31" s="44"/>
      <c r="D31" s="45"/>
      <c r="E31" s="45"/>
      <c r="F31" s="285"/>
      <c r="G31" s="120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295"/>
      <c r="Z31" s="121"/>
    </row>
    <row r="32" spans="1:26" s="122" customFormat="1" ht="15" x14ac:dyDescent="0.25">
      <c r="A32" s="283"/>
      <c r="B32" s="266"/>
      <c r="C32" s="44"/>
      <c r="D32" s="45"/>
      <c r="E32" s="45"/>
      <c r="F32" s="285"/>
      <c r="G32" s="120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295"/>
      <c r="Z32" s="121"/>
    </row>
    <row r="33" spans="1:26" s="122" customFormat="1" ht="15" x14ac:dyDescent="0.25">
      <c r="A33" s="283"/>
      <c r="B33" s="266"/>
      <c r="C33" s="44"/>
      <c r="D33" s="45"/>
      <c r="E33" s="45"/>
      <c r="F33" s="285"/>
      <c r="G33" s="120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295" t="s">
        <v>170</v>
      </c>
      <c r="Z33" s="121"/>
    </row>
    <row r="34" spans="1:26" ht="15" x14ac:dyDescent="0.25">
      <c r="A34" s="517" t="s">
        <v>24</v>
      </c>
      <c r="B34" s="518"/>
      <c r="C34" s="519"/>
      <c r="D34" s="519"/>
      <c r="E34" s="519"/>
      <c r="F34" s="519"/>
      <c r="G34" s="304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5"/>
      <c r="Z34" s="2"/>
    </row>
    <row r="35" spans="1:26" ht="15" x14ac:dyDescent="0.25">
      <c r="A35" s="267">
        <v>19</v>
      </c>
      <c r="B35" s="296" t="s">
        <v>22</v>
      </c>
      <c r="C35" s="297">
        <f t="shared" ref="C35:C43" si="7">G35+J35+M35+P35+S35+V35</f>
        <v>15</v>
      </c>
      <c r="D35" s="54">
        <f t="shared" ref="D35:D43" si="8">SUM(H35+K35+N35+Q35+T35+W35)</f>
        <v>15</v>
      </c>
      <c r="E35" s="119">
        <f t="shared" ref="E35:E43" si="9">SUM(C35:D35)</f>
        <v>30</v>
      </c>
      <c r="F35" s="160">
        <f t="shared" ref="F35:F43" si="10">SUM(X35,U35,R35,O35,L35,I35)</f>
        <v>2</v>
      </c>
      <c r="G35" s="298">
        <v>15</v>
      </c>
      <c r="H35" s="299">
        <v>15</v>
      </c>
      <c r="I35" s="135">
        <v>2</v>
      </c>
      <c r="J35" s="300"/>
      <c r="K35" s="134"/>
      <c r="L35" s="135"/>
      <c r="M35" s="301"/>
      <c r="N35" s="134"/>
      <c r="O35" s="135"/>
      <c r="P35" s="301"/>
      <c r="Q35" s="134"/>
      <c r="R35" s="135"/>
      <c r="S35" s="301"/>
      <c r="T35" s="134"/>
      <c r="U35" s="135"/>
      <c r="V35" s="301"/>
      <c r="W35" s="134"/>
      <c r="X35" s="135"/>
      <c r="Y35" s="302" t="s">
        <v>137</v>
      </c>
      <c r="Z35" s="2"/>
    </row>
    <row r="36" spans="1:26" ht="15" x14ac:dyDescent="0.25">
      <c r="A36" s="16">
        <f>A35+1</f>
        <v>20</v>
      </c>
      <c r="B36" s="17" t="s">
        <v>23</v>
      </c>
      <c r="C36" s="49">
        <f t="shared" si="7"/>
        <v>15</v>
      </c>
      <c r="D36" s="50">
        <f t="shared" si="8"/>
        <v>15</v>
      </c>
      <c r="E36" s="83">
        <f t="shared" si="9"/>
        <v>30</v>
      </c>
      <c r="F36" s="150">
        <f t="shared" si="10"/>
        <v>3</v>
      </c>
      <c r="G36" s="56">
        <v>15</v>
      </c>
      <c r="H36" s="66">
        <v>15</v>
      </c>
      <c r="I36" s="58">
        <v>3</v>
      </c>
      <c r="J36" s="152"/>
      <c r="K36" s="57"/>
      <c r="L36" s="58"/>
      <c r="M36" s="107"/>
      <c r="N36" s="57"/>
      <c r="O36" s="58"/>
      <c r="P36" s="107"/>
      <c r="Q36" s="57"/>
      <c r="R36" s="58"/>
      <c r="S36" s="107"/>
      <c r="T36" s="57"/>
      <c r="U36" s="58"/>
      <c r="V36" s="107"/>
      <c r="W36" s="57"/>
      <c r="X36" s="58"/>
      <c r="Y36" s="251" t="s">
        <v>136</v>
      </c>
      <c r="Z36" s="2"/>
    </row>
    <row r="37" spans="1:26" ht="15" x14ac:dyDescent="0.25">
      <c r="A37" s="16">
        <f t="shared" ref="A37:A43" si="11">A36+1</f>
        <v>21</v>
      </c>
      <c r="B37" s="18" t="s">
        <v>25</v>
      </c>
      <c r="C37" s="49">
        <f t="shared" si="7"/>
        <v>15</v>
      </c>
      <c r="D37" s="50">
        <f t="shared" si="8"/>
        <v>15</v>
      </c>
      <c r="E37" s="83">
        <f t="shared" si="9"/>
        <v>30</v>
      </c>
      <c r="F37" s="150">
        <f t="shared" si="10"/>
        <v>3</v>
      </c>
      <c r="G37" s="69">
        <v>15</v>
      </c>
      <c r="H37" s="59">
        <v>15</v>
      </c>
      <c r="I37" s="58">
        <v>3</v>
      </c>
      <c r="J37" s="69"/>
      <c r="K37" s="59"/>
      <c r="L37" s="58"/>
      <c r="M37" s="107"/>
      <c r="N37" s="66"/>
      <c r="O37" s="58"/>
      <c r="P37" s="107"/>
      <c r="Q37" s="59"/>
      <c r="R37" s="58"/>
      <c r="S37" s="107"/>
      <c r="T37" s="59"/>
      <c r="U37" s="58"/>
      <c r="V37" s="107"/>
      <c r="W37" s="59"/>
      <c r="X37" s="58"/>
      <c r="Y37" s="191" t="s">
        <v>137</v>
      </c>
      <c r="Z37" s="2"/>
    </row>
    <row r="38" spans="1:26" ht="15" x14ac:dyDescent="0.25">
      <c r="A38" s="16">
        <f t="shared" si="11"/>
        <v>22</v>
      </c>
      <c r="B38" s="19" t="s">
        <v>78</v>
      </c>
      <c r="C38" s="49">
        <f t="shared" si="7"/>
        <v>15</v>
      </c>
      <c r="D38" s="50">
        <f t="shared" si="8"/>
        <v>15</v>
      </c>
      <c r="E38" s="83">
        <f t="shared" si="9"/>
        <v>30</v>
      </c>
      <c r="F38" s="150">
        <f t="shared" si="10"/>
        <v>3</v>
      </c>
      <c r="G38" s="107">
        <v>15</v>
      </c>
      <c r="H38" s="57">
        <v>15</v>
      </c>
      <c r="I38" s="58">
        <v>3</v>
      </c>
      <c r="J38" s="107"/>
      <c r="K38" s="57"/>
      <c r="L38" s="58"/>
      <c r="M38" s="107"/>
      <c r="N38" s="57"/>
      <c r="O38" s="58"/>
      <c r="P38" s="107"/>
      <c r="Q38" s="57"/>
      <c r="R38" s="58"/>
      <c r="S38" s="107"/>
      <c r="T38" s="57"/>
      <c r="U38" s="58"/>
      <c r="V38" s="107"/>
      <c r="W38" s="57"/>
      <c r="X38" s="58"/>
      <c r="Y38" s="251" t="s">
        <v>137</v>
      </c>
      <c r="Z38" s="2"/>
    </row>
    <row r="39" spans="1:26" ht="15" x14ac:dyDescent="0.25">
      <c r="A39" s="16">
        <f t="shared" si="11"/>
        <v>23</v>
      </c>
      <c r="B39" s="10" t="s">
        <v>82</v>
      </c>
      <c r="C39" s="49">
        <f t="shared" si="7"/>
        <v>15</v>
      </c>
      <c r="D39" s="50">
        <f t="shared" si="8"/>
        <v>15</v>
      </c>
      <c r="E39" s="83">
        <f t="shared" si="9"/>
        <v>30</v>
      </c>
      <c r="F39" s="150">
        <f t="shared" si="10"/>
        <v>2</v>
      </c>
      <c r="G39" s="69"/>
      <c r="H39" s="59"/>
      <c r="I39" s="58"/>
      <c r="J39" s="107">
        <v>15</v>
      </c>
      <c r="K39" s="57">
        <v>15</v>
      </c>
      <c r="L39" s="58">
        <v>2</v>
      </c>
      <c r="M39" s="107"/>
      <c r="N39" s="57"/>
      <c r="O39" s="130"/>
      <c r="P39" s="107"/>
      <c r="Q39" s="57"/>
      <c r="R39" s="58"/>
      <c r="S39" s="107"/>
      <c r="T39" s="57"/>
      <c r="U39" s="58"/>
      <c r="V39" s="107"/>
      <c r="W39" s="57"/>
      <c r="X39" s="58"/>
      <c r="Y39" s="251" t="s">
        <v>136</v>
      </c>
      <c r="Z39" s="2"/>
    </row>
    <row r="40" spans="1:26" ht="15" x14ac:dyDescent="0.25">
      <c r="A40" s="16">
        <f t="shared" si="11"/>
        <v>24</v>
      </c>
      <c r="B40" s="10" t="s">
        <v>83</v>
      </c>
      <c r="C40" s="49">
        <f t="shared" si="7"/>
        <v>15</v>
      </c>
      <c r="D40" s="50">
        <f t="shared" si="8"/>
        <v>15</v>
      </c>
      <c r="E40" s="83">
        <f t="shared" si="9"/>
        <v>30</v>
      </c>
      <c r="F40" s="150">
        <f t="shared" si="10"/>
        <v>2</v>
      </c>
      <c r="G40" s="107"/>
      <c r="H40" s="57"/>
      <c r="I40" s="58"/>
      <c r="J40" s="69">
        <v>15</v>
      </c>
      <c r="K40" s="57">
        <v>15</v>
      </c>
      <c r="L40" s="58">
        <v>2</v>
      </c>
      <c r="M40" s="107"/>
      <c r="N40" s="57"/>
      <c r="O40" s="58"/>
      <c r="P40" s="107"/>
      <c r="Q40" s="57"/>
      <c r="R40" s="58"/>
      <c r="S40" s="107"/>
      <c r="T40" s="57"/>
      <c r="U40" s="58"/>
      <c r="V40" s="107"/>
      <c r="W40" s="57"/>
      <c r="X40" s="58"/>
      <c r="Y40" s="191" t="s">
        <v>136</v>
      </c>
      <c r="Z40" s="2"/>
    </row>
    <row r="41" spans="1:26" ht="15" x14ac:dyDescent="0.25">
      <c r="A41" s="16">
        <f t="shared" si="11"/>
        <v>25</v>
      </c>
      <c r="B41" s="10" t="s">
        <v>80</v>
      </c>
      <c r="C41" s="49">
        <f t="shared" si="7"/>
        <v>0</v>
      </c>
      <c r="D41" s="50">
        <f t="shared" si="8"/>
        <v>15</v>
      </c>
      <c r="E41" s="83">
        <f t="shared" si="9"/>
        <v>15</v>
      </c>
      <c r="F41" s="150">
        <f t="shared" si="10"/>
        <v>1</v>
      </c>
      <c r="G41" s="107">
        <v>0</v>
      </c>
      <c r="H41" s="57">
        <v>15</v>
      </c>
      <c r="I41" s="58">
        <v>1</v>
      </c>
      <c r="J41" s="107"/>
      <c r="K41" s="57"/>
      <c r="L41" s="58"/>
      <c r="M41" s="107"/>
      <c r="N41" s="57"/>
      <c r="O41" s="58"/>
      <c r="P41" s="107"/>
      <c r="Q41" s="57"/>
      <c r="R41" s="58"/>
      <c r="S41" s="107"/>
      <c r="T41" s="57"/>
      <c r="U41" s="58"/>
      <c r="V41" s="107"/>
      <c r="W41" s="57"/>
      <c r="X41" s="58"/>
      <c r="Y41" s="191" t="s">
        <v>137</v>
      </c>
      <c r="Z41" s="2"/>
    </row>
    <row r="42" spans="1:26" ht="15" x14ac:dyDescent="0.25">
      <c r="A42" s="16">
        <f t="shared" si="11"/>
        <v>26</v>
      </c>
      <c r="B42" s="10" t="s">
        <v>85</v>
      </c>
      <c r="C42" s="49">
        <f t="shared" si="7"/>
        <v>15</v>
      </c>
      <c r="D42" s="50">
        <f t="shared" si="8"/>
        <v>30</v>
      </c>
      <c r="E42" s="83">
        <f t="shared" si="9"/>
        <v>45</v>
      </c>
      <c r="F42" s="150">
        <f t="shared" si="10"/>
        <v>4</v>
      </c>
      <c r="G42" s="107"/>
      <c r="H42" s="57"/>
      <c r="I42" s="58"/>
      <c r="J42" s="107">
        <v>15</v>
      </c>
      <c r="K42" s="57">
        <v>30</v>
      </c>
      <c r="L42" s="58">
        <v>4</v>
      </c>
      <c r="M42" s="107"/>
      <c r="N42" s="57"/>
      <c r="O42" s="58"/>
      <c r="P42" s="107"/>
      <c r="Q42" s="57"/>
      <c r="R42" s="58"/>
      <c r="S42" s="107"/>
      <c r="T42" s="57"/>
      <c r="U42" s="58"/>
      <c r="V42" s="107"/>
      <c r="W42" s="57"/>
      <c r="X42" s="58"/>
      <c r="Y42" s="251" t="s">
        <v>137</v>
      </c>
      <c r="Z42" s="2"/>
    </row>
    <row r="43" spans="1:26" ht="15.6" thickBot="1" x14ac:dyDescent="0.3">
      <c r="A43" s="16">
        <f t="shared" si="11"/>
        <v>27</v>
      </c>
      <c r="B43" s="118" t="s">
        <v>86</v>
      </c>
      <c r="C43" s="36">
        <f t="shared" si="7"/>
        <v>0</v>
      </c>
      <c r="D43" s="37">
        <f t="shared" si="8"/>
        <v>30</v>
      </c>
      <c r="E43" s="87">
        <f t="shared" si="9"/>
        <v>30</v>
      </c>
      <c r="F43" s="151">
        <f t="shared" si="10"/>
        <v>3</v>
      </c>
      <c r="G43" s="107"/>
      <c r="H43" s="57"/>
      <c r="I43" s="58"/>
      <c r="J43" s="107">
        <v>0</v>
      </c>
      <c r="K43" s="57">
        <v>30</v>
      </c>
      <c r="L43" s="58">
        <v>3</v>
      </c>
      <c r="M43" s="107"/>
      <c r="N43" s="57"/>
      <c r="O43" s="58"/>
      <c r="P43" s="107"/>
      <c r="Q43" s="57"/>
      <c r="R43" s="58"/>
      <c r="S43" s="107"/>
      <c r="T43" s="59"/>
      <c r="U43" s="58"/>
      <c r="V43" s="107"/>
      <c r="W43" s="57"/>
      <c r="X43" s="58"/>
      <c r="Y43" s="191" t="s">
        <v>137</v>
      </c>
      <c r="Z43" s="2"/>
    </row>
    <row r="44" spans="1:26" ht="13.8" thickBot="1" x14ac:dyDescent="0.3">
      <c r="A44" s="288"/>
      <c r="B44" s="289" t="s">
        <v>112</v>
      </c>
      <c r="C44" s="41">
        <f>SUM(C35:C43)</f>
        <v>105</v>
      </c>
      <c r="D44" s="99">
        <f>SUM(D35:D43)</f>
        <v>165</v>
      </c>
      <c r="E44" s="157">
        <f>SUM(E35:E43)</f>
        <v>270</v>
      </c>
      <c r="F44" s="158">
        <f>SUM(F35:F43)</f>
        <v>23</v>
      </c>
      <c r="G44" s="46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255"/>
    </row>
    <row r="45" spans="1:26" s="115" customFormat="1" ht="15" thickBot="1" x14ac:dyDescent="0.3">
      <c r="A45" s="529" t="s">
        <v>113</v>
      </c>
      <c r="B45" s="530"/>
      <c r="C45" s="531"/>
      <c r="D45" s="531"/>
      <c r="E45" s="531"/>
      <c r="F45" s="531"/>
      <c r="G45" s="531"/>
      <c r="H45" s="531"/>
      <c r="I45" s="318"/>
      <c r="J45" s="317"/>
      <c r="K45" s="46"/>
      <c r="L45" s="318"/>
      <c r="M45" s="317"/>
      <c r="N45" s="46"/>
      <c r="O45" s="318"/>
      <c r="P45" s="317"/>
      <c r="Q45" s="46"/>
      <c r="R45" s="318"/>
      <c r="S45" s="317"/>
      <c r="T45" s="46"/>
      <c r="U45" s="318"/>
      <c r="V45" s="317"/>
      <c r="W45" s="345"/>
      <c r="X45" s="318"/>
      <c r="Y45" s="346"/>
    </row>
    <row r="46" spans="1:26" x14ac:dyDescent="0.25">
      <c r="A46" s="347">
        <v>28</v>
      </c>
      <c r="B46" s="348" t="s">
        <v>74</v>
      </c>
      <c r="C46" s="349">
        <f t="shared" ref="C46:C69" si="12">G46+J46+M46+P46+S46+V46</f>
        <v>15</v>
      </c>
      <c r="D46" s="324">
        <f t="shared" ref="D46:D69" si="13">SUM(H46+K46+N46+Q46+T46+W46)</f>
        <v>30</v>
      </c>
      <c r="E46" s="325">
        <f t="shared" ref="E46" si="14">SUM(C46:D46)</f>
        <v>45</v>
      </c>
      <c r="F46" s="326">
        <f t="shared" ref="F46:F69" si="15">SUM(X46,U46,R46,O46,L46,I46)</f>
        <v>4</v>
      </c>
      <c r="G46" s="350"/>
      <c r="H46" s="351"/>
      <c r="I46" s="328"/>
      <c r="J46" s="327"/>
      <c r="K46" s="324"/>
      <c r="L46" s="328"/>
      <c r="M46" s="327">
        <v>15</v>
      </c>
      <c r="N46" s="324">
        <v>30</v>
      </c>
      <c r="O46" s="328">
        <v>4</v>
      </c>
      <c r="P46" s="327"/>
      <c r="Q46" s="324"/>
      <c r="R46" s="328"/>
      <c r="S46" s="327"/>
      <c r="T46" s="324"/>
      <c r="U46" s="328"/>
      <c r="V46" s="327"/>
      <c r="W46" s="324"/>
      <c r="X46" s="328"/>
      <c r="Y46" s="352" t="s">
        <v>136</v>
      </c>
    </row>
    <row r="47" spans="1:26" x14ac:dyDescent="0.25">
      <c r="A47" s="353">
        <f>A46+1</f>
        <v>29</v>
      </c>
      <c r="B47" s="195" t="s">
        <v>26</v>
      </c>
      <c r="C47" s="49">
        <f t="shared" si="12"/>
        <v>30</v>
      </c>
      <c r="D47" s="50">
        <f t="shared" si="13"/>
        <v>30</v>
      </c>
      <c r="E47" s="83">
        <f t="shared" ref="E47:E74" si="16">SUM(C47:D47)</f>
        <v>60</v>
      </c>
      <c r="F47" s="150">
        <f t="shared" si="15"/>
        <v>6</v>
      </c>
      <c r="G47" s="268"/>
      <c r="H47" s="272"/>
      <c r="I47" s="61"/>
      <c r="J47" s="62"/>
      <c r="K47" s="50"/>
      <c r="L47" s="61"/>
      <c r="M47" s="62">
        <v>30</v>
      </c>
      <c r="N47" s="50">
        <v>30</v>
      </c>
      <c r="O47" s="61">
        <v>6</v>
      </c>
      <c r="P47" s="62"/>
      <c r="Q47" s="50"/>
      <c r="R47" s="61"/>
      <c r="S47" s="62"/>
      <c r="T47" s="50"/>
      <c r="U47" s="61"/>
      <c r="V47" s="62"/>
      <c r="W47" s="50"/>
      <c r="X47" s="61"/>
      <c r="Y47" s="331" t="s">
        <v>136</v>
      </c>
    </row>
    <row r="48" spans="1:26" x14ac:dyDescent="0.25">
      <c r="A48" s="330">
        <f t="shared" ref="A48:A74" si="17">A47+1</f>
        <v>30</v>
      </c>
      <c r="B48" s="10" t="s">
        <v>73</v>
      </c>
      <c r="C48" s="49">
        <f t="shared" si="12"/>
        <v>15</v>
      </c>
      <c r="D48" s="50">
        <f t="shared" si="13"/>
        <v>15</v>
      </c>
      <c r="E48" s="83">
        <f t="shared" si="16"/>
        <v>30</v>
      </c>
      <c r="F48" s="150">
        <f t="shared" si="15"/>
        <v>3</v>
      </c>
      <c r="G48" s="268"/>
      <c r="H48" s="272"/>
      <c r="I48" s="61"/>
      <c r="J48" s="62"/>
      <c r="K48" s="50"/>
      <c r="L48" s="61"/>
      <c r="M48" s="62">
        <v>15</v>
      </c>
      <c r="N48" s="50">
        <v>15</v>
      </c>
      <c r="O48" s="61">
        <v>3</v>
      </c>
      <c r="P48" s="62"/>
      <c r="Q48" s="50"/>
      <c r="R48" s="61"/>
      <c r="S48" s="62"/>
      <c r="T48" s="50"/>
      <c r="U48" s="61"/>
      <c r="V48" s="62"/>
      <c r="W48" s="50"/>
      <c r="X48" s="61"/>
      <c r="Y48" s="331" t="s">
        <v>136</v>
      </c>
    </row>
    <row r="49" spans="1:25" x14ac:dyDescent="0.25">
      <c r="A49" s="330">
        <f t="shared" si="17"/>
        <v>31</v>
      </c>
      <c r="B49" s="11" t="s">
        <v>90</v>
      </c>
      <c r="C49" s="36">
        <f t="shared" si="12"/>
        <v>15</v>
      </c>
      <c r="D49" s="37">
        <f t="shared" si="13"/>
        <v>30</v>
      </c>
      <c r="E49" s="87">
        <f t="shared" si="16"/>
        <v>45</v>
      </c>
      <c r="F49" s="151">
        <f t="shared" si="15"/>
        <v>5</v>
      </c>
      <c r="G49" s="269"/>
      <c r="H49" s="272"/>
      <c r="I49" s="61"/>
      <c r="J49" s="62"/>
      <c r="K49" s="50"/>
      <c r="L49" s="61"/>
      <c r="M49" s="62">
        <v>15</v>
      </c>
      <c r="N49" s="50">
        <v>30</v>
      </c>
      <c r="O49" s="61">
        <v>5</v>
      </c>
      <c r="P49" s="62"/>
      <c r="Q49" s="50"/>
      <c r="R49" s="61"/>
      <c r="S49" s="62"/>
      <c r="T49" s="50"/>
      <c r="U49" s="61"/>
      <c r="V49" s="62"/>
      <c r="W49" s="50"/>
      <c r="X49" s="61"/>
      <c r="Y49" s="331" t="s">
        <v>136</v>
      </c>
    </row>
    <row r="50" spans="1:25" x14ac:dyDescent="0.25">
      <c r="A50" s="330">
        <f t="shared" si="17"/>
        <v>32</v>
      </c>
      <c r="B50" s="167" t="s">
        <v>91</v>
      </c>
      <c r="C50" s="106">
        <f t="shared" si="12"/>
        <v>0</v>
      </c>
      <c r="D50" s="57">
        <f t="shared" si="13"/>
        <v>15</v>
      </c>
      <c r="E50" s="127">
        <f t="shared" si="16"/>
        <v>15</v>
      </c>
      <c r="F50" s="130">
        <f t="shared" si="15"/>
        <v>1</v>
      </c>
      <c r="G50" s="270"/>
      <c r="H50" s="272"/>
      <c r="I50" s="61"/>
      <c r="J50" s="62"/>
      <c r="K50" s="50"/>
      <c r="L50" s="61"/>
      <c r="M50" s="62">
        <v>0</v>
      </c>
      <c r="N50" s="50">
        <v>15</v>
      </c>
      <c r="O50" s="61">
        <v>1</v>
      </c>
      <c r="P50" s="62"/>
      <c r="Q50" s="50"/>
      <c r="R50" s="61"/>
      <c r="S50" s="62"/>
      <c r="T50" s="50"/>
      <c r="U50" s="61"/>
      <c r="V50" s="62"/>
      <c r="W50" s="50"/>
      <c r="X50" s="86"/>
      <c r="Y50" s="331" t="s">
        <v>137</v>
      </c>
    </row>
    <row r="51" spans="1:25" x14ac:dyDescent="0.25">
      <c r="A51" s="330">
        <f t="shared" si="17"/>
        <v>33</v>
      </c>
      <c r="B51" s="13" t="s">
        <v>92</v>
      </c>
      <c r="C51" s="106">
        <f t="shared" si="12"/>
        <v>15</v>
      </c>
      <c r="D51" s="57">
        <f t="shared" si="13"/>
        <v>0</v>
      </c>
      <c r="E51" s="127">
        <f t="shared" si="16"/>
        <v>15</v>
      </c>
      <c r="F51" s="130">
        <f t="shared" si="15"/>
        <v>1</v>
      </c>
      <c r="G51" s="271"/>
      <c r="H51" s="273"/>
      <c r="I51" s="61"/>
      <c r="J51" s="62"/>
      <c r="K51" s="50"/>
      <c r="L51" s="61"/>
      <c r="M51" s="62">
        <v>15</v>
      </c>
      <c r="N51" s="50">
        <v>0</v>
      </c>
      <c r="O51" s="61">
        <v>1</v>
      </c>
      <c r="P51" s="62"/>
      <c r="Q51" s="50"/>
      <c r="R51" s="61"/>
      <c r="S51" s="62"/>
      <c r="T51" s="50"/>
      <c r="U51" s="61"/>
      <c r="V51" s="62"/>
      <c r="W51" s="50"/>
      <c r="X51" s="61"/>
      <c r="Y51" s="331" t="s">
        <v>137</v>
      </c>
    </row>
    <row r="52" spans="1:25" x14ac:dyDescent="0.25">
      <c r="A52" s="330">
        <f t="shared" si="17"/>
        <v>34</v>
      </c>
      <c r="B52" s="13" t="s">
        <v>29</v>
      </c>
      <c r="C52" s="106">
        <f t="shared" si="12"/>
        <v>15</v>
      </c>
      <c r="D52" s="57">
        <f t="shared" si="13"/>
        <v>15</v>
      </c>
      <c r="E52" s="127">
        <f t="shared" si="16"/>
        <v>30</v>
      </c>
      <c r="F52" s="130">
        <f t="shared" si="15"/>
        <v>3</v>
      </c>
      <c r="G52" s="159"/>
      <c r="I52" s="61"/>
      <c r="J52" s="62"/>
      <c r="K52" s="50"/>
      <c r="L52" s="61"/>
      <c r="M52" s="62">
        <v>15</v>
      </c>
      <c r="N52" s="50">
        <v>15</v>
      </c>
      <c r="O52" s="61">
        <v>3</v>
      </c>
      <c r="P52" s="62"/>
      <c r="Q52" s="50"/>
      <c r="R52" s="61"/>
      <c r="S52" s="62"/>
      <c r="T52" s="50"/>
      <c r="U52" s="61"/>
      <c r="V52" s="62"/>
      <c r="W52" s="50"/>
      <c r="X52" s="61"/>
      <c r="Y52" s="331" t="s">
        <v>136</v>
      </c>
    </row>
    <row r="53" spans="1:25" x14ac:dyDescent="0.25">
      <c r="A53" s="330">
        <f t="shared" si="17"/>
        <v>35</v>
      </c>
      <c r="B53" s="13" t="s">
        <v>37</v>
      </c>
      <c r="C53" s="106">
        <f t="shared" si="12"/>
        <v>0</v>
      </c>
      <c r="D53" s="57">
        <f t="shared" si="13"/>
        <v>30</v>
      </c>
      <c r="E53" s="127">
        <f t="shared" si="16"/>
        <v>30</v>
      </c>
      <c r="F53" s="130">
        <f t="shared" si="15"/>
        <v>3</v>
      </c>
      <c r="G53" s="62"/>
      <c r="H53" s="50"/>
      <c r="I53" s="61"/>
      <c r="J53" s="62"/>
      <c r="K53" s="50"/>
      <c r="L53" s="61"/>
      <c r="M53" s="62"/>
      <c r="N53" s="50"/>
      <c r="O53" s="61"/>
      <c r="P53" s="62">
        <v>0</v>
      </c>
      <c r="Q53" s="50">
        <v>30</v>
      </c>
      <c r="R53" s="61">
        <v>3</v>
      </c>
      <c r="S53" s="62"/>
      <c r="T53" s="50"/>
      <c r="U53" s="61"/>
      <c r="V53" s="62"/>
      <c r="W53" s="50"/>
      <c r="X53" s="61"/>
      <c r="Y53" s="331" t="s">
        <v>137</v>
      </c>
    </row>
    <row r="54" spans="1:25" ht="16.8" x14ac:dyDescent="0.25">
      <c r="A54" s="330">
        <f t="shared" si="17"/>
        <v>36</v>
      </c>
      <c r="B54" s="168" t="s">
        <v>96</v>
      </c>
      <c r="C54" s="161">
        <f t="shared" si="12"/>
        <v>45</v>
      </c>
      <c r="D54" s="57">
        <f t="shared" si="13"/>
        <v>75</v>
      </c>
      <c r="E54" s="127">
        <f t="shared" si="16"/>
        <v>120</v>
      </c>
      <c r="F54" s="130">
        <f t="shared" si="15"/>
        <v>16</v>
      </c>
      <c r="G54" s="62"/>
      <c r="H54" s="50"/>
      <c r="I54" s="61"/>
      <c r="J54" s="62"/>
      <c r="K54" s="50"/>
      <c r="L54" s="61"/>
      <c r="M54" s="62"/>
      <c r="N54" s="50"/>
      <c r="O54" s="61"/>
      <c r="P54" s="62">
        <v>30</v>
      </c>
      <c r="Q54" s="50">
        <v>60</v>
      </c>
      <c r="R54" s="61">
        <v>12</v>
      </c>
      <c r="S54" s="62"/>
      <c r="T54" s="50"/>
      <c r="U54" s="61"/>
      <c r="V54" s="62">
        <v>15</v>
      </c>
      <c r="W54" s="50">
        <v>15</v>
      </c>
      <c r="X54" s="61">
        <v>4</v>
      </c>
      <c r="Y54" s="331" t="s">
        <v>138</v>
      </c>
    </row>
    <row r="55" spans="1:25" x14ac:dyDescent="0.25">
      <c r="A55" s="330">
        <f t="shared" si="17"/>
        <v>37</v>
      </c>
      <c r="B55" s="13" t="s">
        <v>97</v>
      </c>
      <c r="C55" s="161">
        <f t="shared" si="12"/>
        <v>0</v>
      </c>
      <c r="D55" s="57">
        <f t="shared" si="13"/>
        <v>15</v>
      </c>
      <c r="E55" s="127">
        <f t="shared" si="16"/>
        <v>15</v>
      </c>
      <c r="F55" s="130">
        <f t="shared" si="15"/>
        <v>1</v>
      </c>
      <c r="G55" s="62"/>
      <c r="H55" s="50"/>
      <c r="I55" s="61"/>
      <c r="J55" s="62"/>
      <c r="K55" s="50"/>
      <c r="L55" s="61"/>
      <c r="M55" s="62"/>
      <c r="N55" s="50"/>
      <c r="O55" s="61"/>
      <c r="P55" s="62">
        <v>0</v>
      </c>
      <c r="Q55" s="50">
        <v>15</v>
      </c>
      <c r="R55" s="61">
        <v>1</v>
      </c>
      <c r="S55" s="62"/>
      <c r="T55" s="50"/>
      <c r="U55" s="61"/>
      <c r="V55" s="62"/>
      <c r="W55" s="50"/>
      <c r="X55" s="61"/>
      <c r="Y55" s="331" t="s">
        <v>137</v>
      </c>
    </row>
    <row r="56" spans="1:25" x14ac:dyDescent="0.25">
      <c r="A56" s="330">
        <f t="shared" si="17"/>
        <v>38</v>
      </c>
      <c r="B56" s="174" t="s">
        <v>98</v>
      </c>
      <c r="C56" s="162">
        <f t="shared" si="12"/>
        <v>15</v>
      </c>
      <c r="D56" s="57">
        <f t="shared" si="13"/>
        <v>15</v>
      </c>
      <c r="E56" s="127">
        <f t="shared" si="16"/>
        <v>30</v>
      </c>
      <c r="F56" s="130">
        <f t="shared" si="15"/>
        <v>3</v>
      </c>
      <c r="G56" s="62"/>
      <c r="H56" s="50"/>
      <c r="I56" s="61"/>
      <c r="J56" s="62"/>
      <c r="K56" s="50"/>
      <c r="L56" s="61"/>
      <c r="M56" s="62"/>
      <c r="N56" s="50"/>
      <c r="O56" s="61"/>
      <c r="P56" s="62">
        <v>15</v>
      </c>
      <c r="Q56" s="50">
        <v>15</v>
      </c>
      <c r="R56" s="61">
        <v>3</v>
      </c>
      <c r="S56" s="62"/>
      <c r="T56" s="50"/>
      <c r="U56" s="61"/>
      <c r="V56" s="62"/>
      <c r="W56" s="50"/>
      <c r="X56" s="61"/>
      <c r="Y56" s="331" t="s">
        <v>137</v>
      </c>
    </row>
    <row r="57" spans="1:25" x14ac:dyDescent="0.25">
      <c r="A57" s="330">
        <f t="shared" si="17"/>
        <v>39</v>
      </c>
      <c r="B57" s="117" t="s">
        <v>71</v>
      </c>
      <c r="C57" s="163">
        <f t="shared" si="12"/>
        <v>30</v>
      </c>
      <c r="D57" s="57">
        <f t="shared" si="13"/>
        <v>0</v>
      </c>
      <c r="E57" s="127">
        <f t="shared" si="16"/>
        <v>30</v>
      </c>
      <c r="F57" s="130">
        <f t="shared" si="15"/>
        <v>2</v>
      </c>
      <c r="G57" s="62"/>
      <c r="H57" s="50"/>
      <c r="I57" s="61"/>
      <c r="J57" s="62"/>
      <c r="K57" s="50"/>
      <c r="L57" s="61"/>
      <c r="M57" s="62"/>
      <c r="N57" s="50"/>
      <c r="O57" s="61"/>
      <c r="P57" s="62">
        <v>30</v>
      </c>
      <c r="Q57" s="50">
        <v>0</v>
      </c>
      <c r="R57" s="61">
        <v>2</v>
      </c>
      <c r="S57" s="62"/>
      <c r="T57" s="50"/>
      <c r="U57" s="61"/>
      <c r="V57" s="62"/>
      <c r="W57" s="50"/>
      <c r="X57" s="61"/>
      <c r="Y57" s="332" t="s">
        <v>137</v>
      </c>
    </row>
    <row r="58" spans="1:25" ht="16.8" x14ac:dyDescent="0.25">
      <c r="A58" s="330">
        <f t="shared" si="17"/>
        <v>40</v>
      </c>
      <c r="B58" s="20" t="s">
        <v>99</v>
      </c>
      <c r="C58" s="163">
        <f t="shared" si="12"/>
        <v>15</v>
      </c>
      <c r="D58" s="57">
        <f t="shared" si="13"/>
        <v>30</v>
      </c>
      <c r="E58" s="127">
        <f t="shared" si="16"/>
        <v>45</v>
      </c>
      <c r="F58" s="130">
        <f t="shared" si="15"/>
        <v>4</v>
      </c>
      <c r="G58" s="62"/>
      <c r="H58" s="50"/>
      <c r="I58" s="61"/>
      <c r="J58" s="62"/>
      <c r="K58" s="50"/>
      <c r="L58" s="61"/>
      <c r="M58" s="62"/>
      <c r="N58" s="50"/>
      <c r="O58" s="61"/>
      <c r="P58" s="62">
        <v>15</v>
      </c>
      <c r="Q58" s="50">
        <v>30</v>
      </c>
      <c r="R58" s="61">
        <v>4</v>
      </c>
      <c r="S58" s="62"/>
      <c r="T58" s="50"/>
      <c r="U58" s="61"/>
      <c r="V58" s="62"/>
      <c r="W58" s="50"/>
      <c r="X58" s="55"/>
      <c r="Y58" s="354" t="s">
        <v>136</v>
      </c>
    </row>
    <row r="59" spans="1:25" x14ac:dyDescent="0.25">
      <c r="A59" s="330">
        <f t="shared" si="17"/>
        <v>41</v>
      </c>
      <c r="B59" s="20" t="s">
        <v>101</v>
      </c>
      <c r="C59" s="163">
        <f t="shared" si="12"/>
        <v>15</v>
      </c>
      <c r="D59" s="57">
        <f t="shared" si="13"/>
        <v>0</v>
      </c>
      <c r="E59" s="127">
        <f t="shared" si="16"/>
        <v>15</v>
      </c>
      <c r="F59" s="130">
        <f t="shared" si="15"/>
        <v>1</v>
      </c>
      <c r="G59" s="75"/>
      <c r="H59" s="37"/>
      <c r="I59" s="40"/>
      <c r="J59" s="75"/>
      <c r="K59" s="37"/>
      <c r="L59" s="40"/>
      <c r="M59" s="75"/>
      <c r="N59" s="37"/>
      <c r="O59" s="40"/>
      <c r="P59" s="75">
        <v>15</v>
      </c>
      <c r="Q59" s="37">
        <v>0</v>
      </c>
      <c r="R59" s="40">
        <v>1</v>
      </c>
      <c r="S59" s="75"/>
      <c r="T59" s="37"/>
      <c r="U59" s="61"/>
      <c r="V59" s="62"/>
      <c r="W59" s="50"/>
      <c r="X59" s="61"/>
      <c r="Y59" s="355" t="s">
        <v>137</v>
      </c>
    </row>
    <row r="60" spans="1:25" x14ac:dyDescent="0.25">
      <c r="A60" s="330">
        <f t="shared" si="17"/>
        <v>42</v>
      </c>
      <c r="B60" s="138" t="s">
        <v>102</v>
      </c>
      <c r="C60" s="163">
        <f t="shared" si="12"/>
        <v>15</v>
      </c>
      <c r="D60" s="57">
        <f t="shared" si="13"/>
        <v>0</v>
      </c>
      <c r="E60" s="127">
        <f t="shared" si="16"/>
        <v>15</v>
      </c>
      <c r="F60" s="130">
        <f t="shared" si="15"/>
        <v>1</v>
      </c>
      <c r="G60" s="84"/>
      <c r="H60" s="57"/>
      <c r="I60" s="58"/>
      <c r="J60" s="107"/>
      <c r="K60" s="57"/>
      <c r="L60" s="58"/>
      <c r="M60" s="107"/>
      <c r="N60" s="57"/>
      <c r="O60" s="58"/>
      <c r="P60" s="107">
        <v>15</v>
      </c>
      <c r="Q60" s="57">
        <v>0</v>
      </c>
      <c r="R60" s="58">
        <v>1</v>
      </c>
      <c r="S60" s="107"/>
      <c r="T60" s="57"/>
      <c r="U60" s="40"/>
      <c r="V60" s="75"/>
      <c r="W60" s="37"/>
      <c r="X60" s="128"/>
      <c r="Y60" s="354" t="s">
        <v>137</v>
      </c>
    </row>
    <row r="61" spans="1:25" x14ac:dyDescent="0.25">
      <c r="A61" s="330">
        <f t="shared" si="17"/>
        <v>43</v>
      </c>
      <c r="B61" s="138" t="s">
        <v>32</v>
      </c>
      <c r="C61" s="163">
        <f t="shared" si="12"/>
        <v>15</v>
      </c>
      <c r="D61" s="57">
        <f t="shared" si="13"/>
        <v>0</v>
      </c>
      <c r="E61" s="127">
        <f t="shared" si="16"/>
        <v>15</v>
      </c>
      <c r="F61" s="130">
        <f t="shared" si="15"/>
        <v>1</v>
      </c>
      <c r="G61" s="84"/>
      <c r="H61" s="57"/>
      <c r="I61" s="58"/>
      <c r="J61" s="107"/>
      <c r="K61" s="57"/>
      <c r="L61" s="58"/>
      <c r="M61" s="107"/>
      <c r="N61" s="57"/>
      <c r="O61" s="58"/>
      <c r="P61" s="107">
        <v>15</v>
      </c>
      <c r="Q61" s="57">
        <v>0</v>
      </c>
      <c r="R61" s="58">
        <v>1</v>
      </c>
      <c r="S61" s="107"/>
      <c r="T61" s="57"/>
      <c r="U61" s="61"/>
      <c r="V61" s="62"/>
      <c r="W61" s="50"/>
      <c r="X61" s="55"/>
      <c r="Y61" s="354" t="s">
        <v>137</v>
      </c>
    </row>
    <row r="62" spans="1:25" x14ac:dyDescent="0.25">
      <c r="A62" s="330">
        <f t="shared" si="17"/>
        <v>44</v>
      </c>
      <c r="B62" s="116" t="s">
        <v>36</v>
      </c>
      <c r="C62" s="49">
        <f t="shared" si="12"/>
        <v>15</v>
      </c>
      <c r="D62" s="54">
        <f t="shared" si="13"/>
        <v>15</v>
      </c>
      <c r="E62" s="119">
        <f t="shared" si="16"/>
        <v>30</v>
      </c>
      <c r="F62" s="160">
        <f t="shared" si="15"/>
        <v>2</v>
      </c>
      <c r="G62" s="107"/>
      <c r="H62" s="57"/>
      <c r="I62" s="58"/>
      <c r="J62" s="107"/>
      <c r="K62" s="57"/>
      <c r="L62" s="58"/>
      <c r="M62" s="107"/>
      <c r="N62" s="57"/>
      <c r="O62" s="58"/>
      <c r="P62" s="107"/>
      <c r="Q62" s="57"/>
      <c r="R62" s="58"/>
      <c r="S62" s="107"/>
      <c r="T62" s="57"/>
      <c r="U62" s="61"/>
      <c r="V62" s="62">
        <v>15</v>
      </c>
      <c r="W62" s="50">
        <v>15</v>
      </c>
      <c r="X62" s="175">
        <v>2</v>
      </c>
      <c r="Y62" s="354" t="s">
        <v>137</v>
      </c>
    </row>
    <row r="63" spans="1:25" x14ac:dyDescent="0.25">
      <c r="A63" s="330">
        <f t="shared" si="17"/>
        <v>45</v>
      </c>
      <c r="B63" s="20" t="s">
        <v>31</v>
      </c>
      <c r="C63" s="49">
        <f t="shared" si="12"/>
        <v>15</v>
      </c>
      <c r="D63" s="50">
        <f t="shared" si="13"/>
        <v>15</v>
      </c>
      <c r="E63" s="83">
        <f t="shared" si="16"/>
        <v>30</v>
      </c>
      <c r="F63" s="150">
        <f t="shared" si="15"/>
        <v>2</v>
      </c>
      <c r="G63" s="107"/>
      <c r="H63" s="57"/>
      <c r="I63" s="58"/>
      <c r="J63" s="107"/>
      <c r="K63" s="57"/>
      <c r="L63" s="58"/>
      <c r="M63" s="107"/>
      <c r="N63" s="57"/>
      <c r="O63" s="58"/>
      <c r="P63" s="107"/>
      <c r="Q63" s="57"/>
      <c r="R63" s="58"/>
      <c r="S63" s="107"/>
      <c r="T63" s="57"/>
      <c r="U63" s="61"/>
      <c r="V63" s="62">
        <v>15</v>
      </c>
      <c r="W63" s="50">
        <v>15</v>
      </c>
      <c r="X63" s="61">
        <v>2</v>
      </c>
      <c r="Y63" s="356" t="s">
        <v>137</v>
      </c>
    </row>
    <row r="64" spans="1:25" x14ac:dyDescent="0.25">
      <c r="A64" s="330">
        <f t="shared" si="17"/>
        <v>46</v>
      </c>
      <c r="B64" s="20" t="s">
        <v>65</v>
      </c>
      <c r="C64" s="49">
        <f t="shared" si="12"/>
        <v>15</v>
      </c>
      <c r="D64" s="50">
        <f t="shared" si="13"/>
        <v>0</v>
      </c>
      <c r="E64" s="83">
        <f t="shared" si="16"/>
        <v>15</v>
      </c>
      <c r="F64" s="150">
        <f t="shared" si="15"/>
        <v>1</v>
      </c>
      <c r="G64" s="69"/>
      <c r="H64" s="59"/>
      <c r="I64" s="58"/>
      <c r="J64" s="107"/>
      <c r="K64" s="57"/>
      <c r="L64" s="58"/>
      <c r="M64" s="107"/>
      <c r="N64" s="57"/>
      <c r="O64" s="58"/>
      <c r="P64" s="107"/>
      <c r="Q64" s="57"/>
      <c r="R64" s="58"/>
      <c r="S64" s="107"/>
      <c r="T64" s="57"/>
      <c r="U64" s="61"/>
      <c r="V64" s="62">
        <v>15</v>
      </c>
      <c r="W64" s="50">
        <v>0</v>
      </c>
      <c r="X64" s="61">
        <v>1</v>
      </c>
      <c r="Y64" s="331" t="s">
        <v>137</v>
      </c>
    </row>
    <row r="65" spans="1:25" x14ac:dyDescent="0.25">
      <c r="A65" s="330">
        <f t="shared" si="17"/>
        <v>47</v>
      </c>
      <c r="B65" s="20" t="s">
        <v>105</v>
      </c>
      <c r="C65" s="49">
        <f t="shared" si="12"/>
        <v>0</v>
      </c>
      <c r="D65" s="50">
        <f t="shared" si="13"/>
        <v>15</v>
      </c>
      <c r="E65" s="83">
        <f t="shared" si="16"/>
        <v>15</v>
      </c>
      <c r="F65" s="150">
        <f t="shared" si="15"/>
        <v>1</v>
      </c>
      <c r="G65" s="107"/>
      <c r="H65" s="57"/>
      <c r="I65" s="58"/>
      <c r="J65" s="107"/>
      <c r="K65" s="57"/>
      <c r="L65" s="58"/>
      <c r="M65" s="107"/>
      <c r="N65" s="57"/>
      <c r="O65" s="58"/>
      <c r="P65" s="107"/>
      <c r="Q65" s="57"/>
      <c r="R65" s="58"/>
      <c r="S65" s="107"/>
      <c r="T65" s="57"/>
      <c r="U65" s="61"/>
      <c r="V65" s="62">
        <v>0</v>
      </c>
      <c r="W65" s="50">
        <v>15</v>
      </c>
      <c r="X65" s="61">
        <v>1</v>
      </c>
      <c r="Y65" s="331" t="s">
        <v>137</v>
      </c>
    </row>
    <row r="66" spans="1:25" x14ac:dyDescent="0.25">
      <c r="A66" s="330">
        <f t="shared" si="17"/>
        <v>48</v>
      </c>
      <c r="B66" s="20" t="s">
        <v>72</v>
      </c>
      <c r="C66" s="49">
        <f t="shared" si="12"/>
        <v>15</v>
      </c>
      <c r="D66" s="50">
        <f t="shared" si="13"/>
        <v>15</v>
      </c>
      <c r="E66" s="83">
        <f t="shared" si="16"/>
        <v>30</v>
      </c>
      <c r="F66" s="150">
        <f t="shared" si="15"/>
        <v>2</v>
      </c>
      <c r="G66" s="107"/>
      <c r="H66" s="57"/>
      <c r="I66" s="58"/>
      <c r="J66" s="107"/>
      <c r="K66" s="57"/>
      <c r="L66" s="58"/>
      <c r="M66" s="107"/>
      <c r="N66" s="57"/>
      <c r="O66" s="58"/>
      <c r="P66" s="107"/>
      <c r="Q66" s="57"/>
      <c r="R66" s="58"/>
      <c r="S66" s="107"/>
      <c r="T66" s="57"/>
      <c r="U66" s="61"/>
      <c r="V66" s="62">
        <v>15</v>
      </c>
      <c r="W66" s="50">
        <v>15</v>
      </c>
      <c r="X66" s="61">
        <v>2</v>
      </c>
      <c r="Y66" s="331" t="s">
        <v>137</v>
      </c>
    </row>
    <row r="67" spans="1:25" ht="16.8" x14ac:dyDescent="0.25">
      <c r="A67" s="357">
        <f t="shared" si="17"/>
        <v>49</v>
      </c>
      <c r="B67" s="196" t="s">
        <v>104</v>
      </c>
      <c r="C67" s="36">
        <f t="shared" si="12"/>
        <v>15</v>
      </c>
      <c r="D67" s="37">
        <f t="shared" si="13"/>
        <v>15</v>
      </c>
      <c r="E67" s="87">
        <f t="shared" si="16"/>
        <v>30</v>
      </c>
      <c r="F67" s="151">
        <f t="shared" si="15"/>
        <v>2</v>
      </c>
      <c r="G67" s="149"/>
      <c r="H67" s="77"/>
      <c r="I67" s="133"/>
      <c r="J67" s="149"/>
      <c r="K67" s="77"/>
      <c r="L67" s="133"/>
      <c r="M67" s="149"/>
      <c r="N67" s="77"/>
      <c r="O67" s="133"/>
      <c r="P67" s="149"/>
      <c r="Q67" s="77"/>
      <c r="R67" s="133"/>
      <c r="S67" s="149"/>
      <c r="T67" s="77"/>
      <c r="U67" s="40"/>
      <c r="V67" s="75">
        <v>15</v>
      </c>
      <c r="W67" s="37">
        <v>15</v>
      </c>
      <c r="X67" s="40">
        <v>2</v>
      </c>
      <c r="Y67" s="332" t="s">
        <v>137</v>
      </c>
    </row>
    <row r="68" spans="1:25" x14ac:dyDescent="0.25">
      <c r="A68" s="330">
        <f t="shared" si="17"/>
        <v>50</v>
      </c>
      <c r="B68" s="280" t="s">
        <v>106</v>
      </c>
      <c r="C68" s="274">
        <f t="shared" si="12"/>
        <v>15</v>
      </c>
      <c r="D68" s="275">
        <f t="shared" si="13"/>
        <v>15</v>
      </c>
      <c r="E68" s="83">
        <f t="shared" si="16"/>
        <v>30</v>
      </c>
      <c r="F68" s="276">
        <f t="shared" si="15"/>
        <v>2</v>
      </c>
      <c r="G68" s="277"/>
      <c r="H68" s="275"/>
      <c r="I68" s="278"/>
      <c r="J68" s="277"/>
      <c r="K68" s="275"/>
      <c r="L68" s="278"/>
      <c r="M68" s="277"/>
      <c r="N68" s="275"/>
      <c r="O68" s="278"/>
      <c r="P68" s="277"/>
      <c r="Q68" s="275"/>
      <c r="R68" s="278"/>
      <c r="S68" s="277"/>
      <c r="T68" s="275"/>
      <c r="U68" s="278"/>
      <c r="V68" s="277">
        <v>15</v>
      </c>
      <c r="W68" s="275">
        <v>15</v>
      </c>
      <c r="X68" s="278">
        <v>2</v>
      </c>
      <c r="Y68" s="358" t="s">
        <v>137</v>
      </c>
    </row>
    <row r="69" spans="1:25" ht="13.8" thickBot="1" x14ac:dyDescent="0.3">
      <c r="A69" s="333">
        <f t="shared" si="17"/>
        <v>51</v>
      </c>
      <c r="B69" s="359" t="s">
        <v>107</v>
      </c>
      <c r="C69" s="360">
        <f t="shared" si="12"/>
        <v>30</v>
      </c>
      <c r="D69" s="361">
        <f t="shared" si="13"/>
        <v>30</v>
      </c>
      <c r="E69" s="337">
        <f t="shared" si="16"/>
        <v>60</v>
      </c>
      <c r="F69" s="362">
        <f t="shared" si="15"/>
        <v>5</v>
      </c>
      <c r="G69" s="363"/>
      <c r="H69" s="361"/>
      <c r="I69" s="364"/>
      <c r="J69" s="363"/>
      <c r="K69" s="361"/>
      <c r="L69" s="364"/>
      <c r="M69" s="363"/>
      <c r="N69" s="361"/>
      <c r="O69" s="364"/>
      <c r="P69" s="363"/>
      <c r="Q69" s="361"/>
      <c r="R69" s="364"/>
      <c r="S69" s="363"/>
      <c r="T69" s="361"/>
      <c r="U69" s="364"/>
      <c r="V69" s="363">
        <v>30</v>
      </c>
      <c r="W69" s="361">
        <v>30</v>
      </c>
      <c r="X69" s="364">
        <v>5</v>
      </c>
      <c r="Y69" s="365" t="s">
        <v>136</v>
      </c>
    </row>
    <row r="70" spans="1:25" ht="13.8" thickBot="1" x14ac:dyDescent="0.3">
      <c r="A70" s="312"/>
      <c r="B70" s="313"/>
      <c r="C70" s="314"/>
      <c r="D70" s="46"/>
      <c r="E70" s="315"/>
      <c r="F70" s="316"/>
      <c r="G70" s="317"/>
      <c r="H70" s="46"/>
      <c r="I70" s="318"/>
      <c r="J70" s="317"/>
      <c r="K70" s="46"/>
      <c r="L70" s="318"/>
      <c r="M70" s="317"/>
      <c r="N70" s="46"/>
      <c r="O70" s="318"/>
      <c r="P70" s="317"/>
      <c r="Q70" s="46"/>
      <c r="R70" s="318"/>
      <c r="S70" s="317"/>
      <c r="T70" s="46"/>
      <c r="U70" s="318"/>
      <c r="V70" s="317"/>
      <c r="W70" s="46"/>
      <c r="X70" s="318"/>
      <c r="Y70" s="319"/>
    </row>
    <row r="71" spans="1:25" x14ac:dyDescent="0.25">
      <c r="A71" s="321">
        <f>A69+1</f>
        <v>52</v>
      </c>
      <c r="B71" s="322" t="s">
        <v>108</v>
      </c>
      <c r="C71" s="323">
        <f>G71+J71+M71+P71+S71+V71</f>
        <v>0</v>
      </c>
      <c r="D71" s="324">
        <f>SUM(H71+K71+N71+Q71+T71+W71)</f>
        <v>15</v>
      </c>
      <c r="E71" s="325">
        <f t="shared" si="16"/>
        <v>15</v>
      </c>
      <c r="F71" s="326">
        <f>SUM(X71,U71,R71,O71,L71,I71)</f>
        <v>1</v>
      </c>
      <c r="G71" s="327"/>
      <c r="H71" s="324"/>
      <c r="I71" s="328"/>
      <c r="J71" s="327"/>
      <c r="K71" s="324"/>
      <c r="L71" s="328"/>
      <c r="M71" s="327"/>
      <c r="N71" s="324"/>
      <c r="O71" s="328"/>
      <c r="P71" s="327"/>
      <c r="Q71" s="324"/>
      <c r="R71" s="328"/>
      <c r="S71" s="327"/>
      <c r="T71" s="324"/>
      <c r="U71" s="328"/>
      <c r="V71" s="327">
        <v>0</v>
      </c>
      <c r="W71" s="324">
        <v>15</v>
      </c>
      <c r="X71" s="328">
        <v>1</v>
      </c>
      <c r="Y71" s="329" t="s">
        <v>137</v>
      </c>
    </row>
    <row r="72" spans="1:25" x14ac:dyDescent="0.25">
      <c r="A72" s="330">
        <f t="shared" si="17"/>
        <v>53</v>
      </c>
      <c r="B72" s="166" t="s">
        <v>109</v>
      </c>
      <c r="C72" s="49">
        <f>G72+J72+M72+P72+S72+V72</f>
        <v>0</v>
      </c>
      <c r="D72" s="50">
        <f>SUM(H72+K72+N72+Q72+T72+W72)</f>
        <v>15</v>
      </c>
      <c r="E72" s="83">
        <f t="shared" si="16"/>
        <v>15</v>
      </c>
      <c r="F72" s="150">
        <f>SUM(X72,U72,R72,O72,L72,I72)</f>
        <v>1</v>
      </c>
      <c r="G72" s="62"/>
      <c r="H72" s="50"/>
      <c r="I72" s="61"/>
      <c r="J72" s="62"/>
      <c r="K72" s="50"/>
      <c r="L72" s="61"/>
      <c r="M72" s="62"/>
      <c r="N72" s="50"/>
      <c r="O72" s="61"/>
      <c r="P72" s="62"/>
      <c r="Q72" s="50"/>
      <c r="R72" s="61"/>
      <c r="S72" s="62"/>
      <c r="T72" s="50"/>
      <c r="U72" s="61"/>
      <c r="V72" s="62">
        <v>0</v>
      </c>
      <c r="W72" s="50">
        <v>15</v>
      </c>
      <c r="X72" s="61">
        <v>1</v>
      </c>
      <c r="Y72" s="331" t="s">
        <v>139</v>
      </c>
    </row>
    <row r="73" spans="1:25" x14ac:dyDescent="0.25">
      <c r="A73" s="330">
        <f t="shared" si="17"/>
        <v>54</v>
      </c>
      <c r="B73" s="13" t="s">
        <v>110</v>
      </c>
      <c r="C73" s="176">
        <f>G73+J73+M73+P73+S73+V73</f>
        <v>15</v>
      </c>
      <c r="D73" s="50">
        <f>SUM(H73+K73+N73+Q73+T73+W73)</f>
        <v>0</v>
      </c>
      <c r="E73" s="83">
        <f t="shared" si="16"/>
        <v>15</v>
      </c>
      <c r="F73" s="150">
        <f>SUM(X73,U73,R73,O73,L73,I73)</f>
        <v>1</v>
      </c>
      <c r="G73" s="75"/>
      <c r="H73" s="37"/>
      <c r="I73" s="40"/>
      <c r="J73" s="75"/>
      <c r="K73" s="37"/>
      <c r="L73" s="40"/>
      <c r="M73" s="75"/>
      <c r="N73" s="37"/>
      <c r="O73" s="40"/>
      <c r="P73" s="75"/>
      <c r="Q73" s="37"/>
      <c r="R73" s="40"/>
      <c r="S73" s="75"/>
      <c r="T73" s="37"/>
      <c r="U73" s="40"/>
      <c r="V73" s="75">
        <v>15</v>
      </c>
      <c r="W73" s="37">
        <v>0</v>
      </c>
      <c r="X73" s="40">
        <v>1</v>
      </c>
      <c r="Y73" s="332" t="s">
        <v>137</v>
      </c>
    </row>
    <row r="74" spans="1:25" ht="17.399999999999999" thickBot="1" x14ac:dyDescent="0.3">
      <c r="A74" s="333">
        <f t="shared" si="17"/>
        <v>55</v>
      </c>
      <c r="B74" s="334" t="s">
        <v>111</v>
      </c>
      <c r="C74" s="335">
        <f>G74+J74+M74+P74+S74+V74</f>
        <v>0</v>
      </c>
      <c r="D74" s="336">
        <f>SUM(H74+K74+N74+Q74+T74+W74)</f>
        <v>15</v>
      </c>
      <c r="E74" s="337">
        <f t="shared" si="16"/>
        <v>15</v>
      </c>
      <c r="F74" s="338">
        <f>SUM(X74,U74,R74,O74,L74,I74)</f>
        <v>1</v>
      </c>
      <c r="G74" s="339"/>
      <c r="H74" s="340"/>
      <c r="I74" s="341"/>
      <c r="J74" s="342"/>
      <c r="K74" s="340"/>
      <c r="L74" s="341"/>
      <c r="M74" s="342"/>
      <c r="N74" s="340"/>
      <c r="O74" s="341"/>
      <c r="P74" s="342"/>
      <c r="Q74" s="340"/>
      <c r="R74" s="341"/>
      <c r="S74" s="342"/>
      <c r="T74" s="340"/>
      <c r="U74" s="341"/>
      <c r="V74" s="342">
        <v>0</v>
      </c>
      <c r="W74" s="340">
        <v>15</v>
      </c>
      <c r="X74" s="343">
        <v>1</v>
      </c>
      <c r="Y74" s="344" t="s">
        <v>137</v>
      </c>
    </row>
    <row r="75" spans="1:25" ht="13.8" thickBot="1" x14ac:dyDescent="0.3">
      <c r="A75" s="320"/>
      <c r="B75" s="15" t="s">
        <v>112</v>
      </c>
      <c r="C75" s="181">
        <f>SUM(C46:C74)</f>
        <v>390</v>
      </c>
      <c r="D75" s="182">
        <f>SUM(D46:D74)</f>
        <v>465</v>
      </c>
      <c r="E75" s="183">
        <f>SUM(E46:E74)</f>
        <v>855</v>
      </c>
      <c r="F75" s="184">
        <f>SUM(F46:F74)</f>
        <v>76</v>
      </c>
      <c r="G75" s="46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250"/>
    </row>
    <row r="76" spans="1:25" x14ac:dyDescent="0.25">
      <c r="A76" s="9">
        <v>56</v>
      </c>
      <c r="B76" s="21" t="s">
        <v>39</v>
      </c>
      <c r="C76" s="88"/>
      <c r="D76" s="35"/>
      <c r="E76" s="35"/>
      <c r="F76" s="35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257"/>
    </row>
    <row r="77" spans="1:25" x14ac:dyDescent="0.25">
      <c r="A77" s="22" t="s">
        <v>40</v>
      </c>
      <c r="B77" s="10" t="s">
        <v>41</v>
      </c>
      <c r="C77" s="49">
        <f>G77+J77+M77+P77+S77+V77</f>
        <v>5</v>
      </c>
      <c r="D77" s="50">
        <f>SUM(H77,K77,N77,Q77,T77,W77)</f>
        <v>90</v>
      </c>
      <c r="E77" s="51">
        <f>SUM(C77:D77)</f>
        <v>95</v>
      </c>
      <c r="F77" s="61">
        <f>I77+L77+O77+R77+U77+X77</f>
        <v>4</v>
      </c>
      <c r="G77" s="89"/>
      <c r="H77" s="54"/>
      <c r="I77" s="61"/>
      <c r="J77" s="90">
        <v>5</v>
      </c>
      <c r="K77" s="91">
        <v>90</v>
      </c>
      <c r="L77" s="52">
        <v>4</v>
      </c>
      <c r="M77" s="90"/>
      <c r="N77" s="91"/>
      <c r="O77" s="52"/>
      <c r="P77" s="90"/>
      <c r="Q77" s="91"/>
      <c r="R77" s="52"/>
      <c r="S77" s="62"/>
      <c r="T77" s="50"/>
      <c r="U77" s="61"/>
      <c r="V77" s="62"/>
      <c r="W77" s="50"/>
      <c r="X77" s="61"/>
      <c r="Y77" s="249" t="s">
        <v>137</v>
      </c>
    </row>
    <row r="78" spans="1:25" x14ac:dyDescent="0.25">
      <c r="A78" s="22" t="s">
        <v>42</v>
      </c>
      <c r="B78" s="10" t="s">
        <v>43</v>
      </c>
      <c r="C78" s="49">
        <f>G78+J78+M78+P78+S78+V78</f>
        <v>0</v>
      </c>
      <c r="D78" s="50">
        <f>SUM(H78,K78,N78,Q78,T78,W78)</f>
        <v>42</v>
      </c>
      <c r="E78" s="51">
        <f>SUM(C78:D78)</f>
        <v>42</v>
      </c>
      <c r="F78" s="61">
        <f>I78+L78+O78+R78+U78+X78</f>
        <v>2</v>
      </c>
      <c r="G78" s="62"/>
      <c r="H78" s="50"/>
      <c r="I78" s="61"/>
      <c r="J78" s="90"/>
      <c r="K78" s="91"/>
      <c r="L78" s="52"/>
      <c r="M78" s="90"/>
      <c r="N78" s="91"/>
      <c r="O78" s="52"/>
      <c r="P78" s="90">
        <v>0</v>
      </c>
      <c r="Q78" s="91">
        <v>42</v>
      </c>
      <c r="R78" s="52">
        <v>2</v>
      </c>
      <c r="S78" s="62"/>
      <c r="T78" s="50"/>
      <c r="U78" s="61"/>
      <c r="V78" s="62"/>
      <c r="W78" s="50"/>
      <c r="X78" s="61"/>
      <c r="Y78" s="249" t="s">
        <v>137</v>
      </c>
    </row>
    <row r="79" spans="1:25" ht="13.8" thickBot="1" x14ac:dyDescent="0.3">
      <c r="A79" s="22" t="s">
        <v>44</v>
      </c>
      <c r="B79" s="10" t="s">
        <v>45</v>
      </c>
      <c r="C79" s="36">
        <f>G79+J79+M79+P79+S79+V79</f>
        <v>0</v>
      </c>
      <c r="D79" s="37">
        <f>SUM(H79,K79,N79,Q79,T79,W79)</f>
        <v>52</v>
      </c>
      <c r="E79" s="38">
        <f>SUM(C79:D79)</f>
        <v>52</v>
      </c>
      <c r="F79" s="40">
        <f>I79+L79+O79+R79+U79+X79</f>
        <v>2</v>
      </c>
      <c r="G79" s="92"/>
      <c r="H79" s="93"/>
      <c r="I79" s="94"/>
      <c r="J79" s="95"/>
      <c r="K79" s="96"/>
      <c r="L79" s="97"/>
      <c r="M79" s="95">
        <v>0</v>
      </c>
      <c r="N79" s="96">
        <v>52</v>
      </c>
      <c r="O79" s="97">
        <v>2</v>
      </c>
      <c r="P79" s="95"/>
      <c r="Q79" s="96"/>
      <c r="R79" s="97"/>
      <c r="S79" s="98"/>
      <c r="T79" s="93"/>
      <c r="U79" s="94"/>
      <c r="V79" s="98"/>
      <c r="W79" s="93"/>
      <c r="X79" s="94"/>
      <c r="Y79" s="258" t="s">
        <v>137</v>
      </c>
    </row>
    <row r="80" spans="1:25" ht="14.4" thickTop="1" thickBot="1" x14ac:dyDescent="0.3">
      <c r="A80" s="9"/>
      <c r="B80" s="23" t="s">
        <v>112</v>
      </c>
      <c r="C80" s="41">
        <f>SUM(C77:C79)</f>
        <v>5</v>
      </c>
      <c r="D80" s="99">
        <f>SUM(D77:D79)</f>
        <v>184</v>
      </c>
      <c r="E80" s="100">
        <f>SUM(E77:E79)</f>
        <v>189</v>
      </c>
      <c r="F80" s="101">
        <f>SUM(F77:F79)</f>
        <v>8</v>
      </c>
      <c r="G80" s="46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259"/>
    </row>
    <row r="81" spans="1:25" x14ac:dyDescent="0.25">
      <c r="A81" s="526" t="s">
        <v>46</v>
      </c>
      <c r="B81" s="526"/>
      <c r="C81" s="35"/>
      <c r="D81" s="35"/>
      <c r="E81" s="35"/>
      <c r="F81" s="35"/>
      <c r="G81" s="34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260"/>
    </row>
    <row r="82" spans="1:25" x14ac:dyDescent="0.25">
      <c r="A82" s="9">
        <v>57</v>
      </c>
      <c r="B82" s="10" t="s">
        <v>47</v>
      </c>
      <c r="C82" s="49">
        <f>G82+J82+M82+P82+S82+V82</f>
        <v>0</v>
      </c>
      <c r="D82" s="50">
        <f>SUM(H82+K82+N82+Q82+T82+W82)</f>
        <v>30</v>
      </c>
      <c r="E82" s="51">
        <f t="shared" ref="E82:E83" si="18">SUM(C82:D82)</f>
        <v>30</v>
      </c>
      <c r="F82" s="61">
        <f>SUM(I82,L82,O82,R82,U82,X82)</f>
        <v>2</v>
      </c>
      <c r="G82" s="102">
        <v>0</v>
      </c>
      <c r="H82" s="50">
        <v>15</v>
      </c>
      <c r="I82" s="61">
        <v>1</v>
      </c>
      <c r="J82" s="62">
        <v>0</v>
      </c>
      <c r="K82" s="50">
        <v>15</v>
      </c>
      <c r="L82" s="61">
        <v>1</v>
      </c>
      <c r="M82" s="62"/>
      <c r="N82" s="50"/>
      <c r="O82" s="61"/>
      <c r="P82" s="62"/>
      <c r="Q82" s="50"/>
      <c r="R82" s="61"/>
      <c r="S82" s="62"/>
      <c r="T82" s="50"/>
      <c r="U82" s="61"/>
      <c r="V82" s="62"/>
      <c r="W82" s="50"/>
      <c r="X82" s="61"/>
      <c r="Y82" s="249" t="s">
        <v>137</v>
      </c>
    </row>
    <row r="83" spans="1:25" ht="17.399999999999999" thickBot="1" x14ac:dyDescent="0.3">
      <c r="A83" s="9">
        <v>58</v>
      </c>
      <c r="B83" s="10" t="s">
        <v>93</v>
      </c>
      <c r="C83" s="49">
        <f>G83+J83+M83+P83+S83+V83</f>
        <v>0</v>
      </c>
      <c r="D83" s="50">
        <f>SUM(H83+K83+N83+Q83+T83+W83)</f>
        <v>45</v>
      </c>
      <c r="E83" s="51">
        <f t="shared" si="18"/>
        <v>45</v>
      </c>
      <c r="F83" s="61">
        <f>SUM(I83,L83,O83,R83,U83,X83)</f>
        <v>3</v>
      </c>
      <c r="G83" s="62"/>
      <c r="H83" s="50"/>
      <c r="I83" s="61"/>
      <c r="J83" s="62"/>
      <c r="K83" s="50"/>
      <c r="L83" s="61"/>
      <c r="M83" s="62">
        <v>0</v>
      </c>
      <c r="N83" s="50">
        <v>15</v>
      </c>
      <c r="O83" s="61">
        <v>1</v>
      </c>
      <c r="P83" s="62">
        <v>0</v>
      </c>
      <c r="Q83" s="50">
        <v>15</v>
      </c>
      <c r="R83" s="61">
        <v>1</v>
      </c>
      <c r="S83" s="62"/>
      <c r="T83" s="50"/>
      <c r="U83" s="61"/>
      <c r="V83" s="62">
        <v>0</v>
      </c>
      <c r="W83" s="50">
        <v>15</v>
      </c>
      <c r="X83" s="61">
        <v>1</v>
      </c>
      <c r="Y83" s="249" t="s">
        <v>141</v>
      </c>
    </row>
    <row r="84" spans="1:25" ht="13.8" thickBot="1" x14ac:dyDescent="0.3">
      <c r="A84" s="9"/>
      <c r="B84" s="23" t="s">
        <v>112</v>
      </c>
      <c r="C84" s="41">
        <f>SUM(C82:C83)</f>
        <v>0</v>
      </c>
      <c r="D84" s="99">
        <f>SUM(D82:D83)</f>
        <v>75</v>
      </c>
      <c r="E84" s="100">
        <f>SUM(E82:E83)</f>
        <v>75</v>
      </c>
      <c r="F84" s="101">
        <f>SUM(F82:F83)</f>
        <v>5</v>
      </c>
      <c r="G84" s="46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259"/>
    </row>
    <row r="85" spans="1:25" x14ac:dyDescent="0.25">
      <c r="A85" s="9">
        <v>59</v>
      </c>
      <c r="B85" s="24" t="s">
        <v>48</v>
      </c>
      <c r="C85" s="35"/>
      <c r="D85" s="35"/>
      <c r="E85" s="35"/>
      <c r="F85" s="35"/>
      <c r="G85" s="103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261"/>
    </row>
    <row r="86" spans="1:25" ht="16.8" x14ac:dyDescent="0.25">
      <c r="A86" s="22" t="s">
        <v>40</v>
      </c>
      <c r="B86" s="178" t="s">
        <v>94</v>
      </c>
      <c r="C86" s="36">
        <f>G86+J86+M86+P86+S86+V86</f>
        <v>0</v>
      </c>
      <c r="D86" s="37">
        <f>SUM(H86,K86,N86,Q86,T86,W86)</f>
        <v>15</v>
      </c>
      <c r="E86" s="38">
        <f t="shared" ref="E86:E87" si="19">SUM(C86:D86)</f>
        <v>15</v>
      </c>
      <c r="F86" s="40">
        <f>SUM(I86,L86,O86,R86,U86,X86)</f>
        <v>1</v>
      </c>
      <c r="G86" s="179"/>
      <c r="H86" s="37"/>
      <c r="I86" s="40"/>
      <c r="J86" s="75"/>
      <c r="K86" s="105"/>
      <c r="L86" s="40"/>
      <c r="M86" s="75">
        <v>0</v>
      </c>
      <c r="N86" s="37">
        <v>15</v>
      </c>
      <c r="O86" s="40">
        <v>1</v>
      </c>
      <c r="P86" s="75"/>
      <c r="Q86" s="37"/>
      <c r="R86" s="40"/>
      <c r="S86" s="75"/>
      <c r="T86" s="37"/>
      <c r="U86" s="40"/>
      <c r="V86" s="180"/>
      <c r="W86" s="37"/>
      <c r="X86" s="40"/>
      <c r="Y86" s="256" t="s">
        <v>137</v>
      </c>
    </row>
    <row r="87" spans="1:25" ht="16.8" x14ac:dyDescent="0.25">
      <c r="A87" s="177" t="s">
        <v>42</v>
      </c>
      <c r="B87" s="168" t="s">
        <v>100</v>
      </c>
      <c r="C87" s="185">
        <f>G87+J87+M87+P87+S87+V87</f>
        <v>0</v>
      </c>
      <c r="D87" s="186">
        <f>SUM(H87,K87,N87,Q87,T87,W87)</f>
        <v>15</v>
      </c>
      <c r="E87" s="187">
        <f t="shared" si="19"/>
        <v>15</v>
      </c>
      <c r="F87" s="188">
        <f>SUM(I87,L87,O87,R87,U87,X87)</f>
        <v>1</v>
      </c>
      <c r="G87" s="189"/>
      <c r="H87" s="186"/>
      <c r="I87" s="188"/>
      <c r="J87" s="189"/>
      <c r="K87" s="186"/>
      <c r="L87" s="188"/>
      <c r="M87" s="189"/>
      <c r="N87" s="186"/>
      <c r="O87" s="188"/>
      <c r="P87" s="189">
        <v>0</v>
      </c>
      <c r="Q87" s="186">
        <v>15</v>
      </c>
      <c r="R87" s="188">
        <v>1</v>
      </c>
      <c r="S87" s="189"/>
      <c r="T87" s="186"/>
      <c r="U87" s="188"/>
      <c r="V87" s="190"/>
      <c r="W87" s="186"/>
      <c r="X87" s="188"/>
      <c r="Y87" s="191" t="s">
        <v>137</v>
      </c>
    </row>
    <row r="88" spans="1:25" ht="13.8" thickBot="1" x14ac:dyDescent="0.3">
      <c r="A88" s="9"/>
      <c r="B88" s="15" t="s">
        <v>112</v>
      </c>
      <c r="C88" s="181">
        <f>SUM(C86:C87)</f>
        <v>0</v>
      </c>
      <c r="D88" s="182">
        <f>SUM(D86:D87)</f>
        <v>30</v>
      </c>
      <c r="E88" s="183">
        <f>SUM(E86:E87)</f>
        <v>30</v>
      </c>
      <c r="F88" s="184">
        <f>SUM(F86:F87)</f>
        <v>2</v>
      </c>
      <c r="G88" s="46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259"/>
    </row>
    <row r="89" spans="1:25" ht="13.8" thickBot="1" x14ac:dyDescent="0.3">
      <c r="A89" s="9">
        <v>60</v>
      </c>
      <c r="B89" s="25" t="s">
        <v>38</v>
      </c>
      <c r="C89" s="106">
        <f>SUM(G89,J89,M89,P89,S89,V89)</f>
        <v>0</v>
      </c>
      <c r="D89" s="57">
        <f>SUM(H89,K89,N89,Q89,T89,W89)</f>
        <v>0</v>
      </c>
      <c r="E89" s="127">
        <f t="shared" ref="E89" si="20">SUM(C89:D89)</f>
        <v>0</v>
      </c>
      <c r="F89" s="58">
        <f>SUM(I89,L89,O89,R89,U89,X89)</f>
        <v>10</v>
      </c>
      <c r="G89" s="107"/>
      <c r="H89" s="57"/>
      <c r="I89" s="58"/>
      <c r="J89" s="107"/>
      <c r="K89" s="57"/>
      <c r="L89" s="58"/>
      <c r="M89" s="107"/>
      <c r="N89" s="57"/>
      <c r="O89" s="58"/>
      <c r="P89" s="107"/>
      <c r="Q89" s="57"/>
      <c r="R89" s="58"/>
      <c r="S89" s="107"/>
      <c r="T89" s="57"/>
      <c r="U89" s="58"/>
      <c r="V89" s="107">
        <v>0</v>
      </c>
      <c r="W89" s="57">
        <v>0</v>
      </c>
      <c r="X89" s="58">
        <v>10</v>
      </c>
      <c r="Y89" s="191" t="s">
        <v>140</v>
      </c>
    </row>
    <row r="90" spans="1:25" ht="18" thickTop="1" thickBot="1" x14ac:dyDescent="0.3">
      <c r="A90" s="9">
        <v>61</v>
      </c>
      <c r="B90" s="25" t="s">
        <v>103</v>
      </c>
      <c r="C90" s="131">
        <f>SUM(G90,J90,M90,P90,S90,V90)</f>
        <v>0</v>
      </c>
      <c r="D90" s="77">
        <f>SUM(H90,K90,N90,Q90,T90,W90)</f>
        <v>720</v>
      </c>
      <c r="E90" s="132">
        <f t="shared" ref="E90" si="21">SUM(C90:D90)</f>
        <v>720</v>
      </c>
      <c r="F90" s="133">
        <f>SUM(I90,L90,O90,R90,U90,X90)</f>
        <v>9</v>
      </c>
      <c r="G90" s="107"/>
      <c r="H90" s="57"/>
      <c r="I90" s="58"/>
      <c r="J90" s="107"/>
      <c r="K90" s="57"/>
      <c r="L90" s="58"/>
      <c r="M90" s="107"/>
      <c r="N90" s="57"/>
      <c r="O90" s="58"/>
      <c r="P90" s="107"/>
      <c r="Q90" s="57"/>
      <c r="R90" s="58"/>
      <c r="S90" s="107">
        <v>0</v>
      </c>
      <c r="T90" s="57">
        <v>720</v>
      </c>
      <c r="U90" s="58">
        <v>9</v>
      </c>
      <c r="V90" s="107"/>
      <c r="W90" s="57"/>
      <c r="X90" s="58"/>
      <c r="Y90" s="191" t="s">
        <v>137</v>
      </c>
    </row>
    <row r="91" spans="1:25" ht="14.4" thickTop="1" thickBot="1" x14ac:dyDescent="0.3">
      <c r="A91" s="26"/>
      <c r="B91" s="27" t="s">
        <v>49</v>
      </c>
      <c r="C91" s="136">
        <f>C89+C88+C84+C80+C75+C44+C30+C11</f>
        <v>740</v>
      </c>
      <c r="D91" s="154">
        <f>D89+D88+D84+D80+D75+D44+D30+D11</f>
        <v>1354</v>
      </c>
      <c r="E91" s="155">
        <f>E89+E88+E84+E80+E75+E44+E30+E11</f>
        <v>2094</v>
      </c>
      <c r="F91" s="164">
        <f>F89+F88+F84+F80+F75+F44+F30+F11</f>
        <v>180</v>
      </c>
      <c r="G91" s="107">
        <f t="shared" ref="G91:X91" si="22">SUM(G10:G89)</f>
        <v>150</v>
      </c>
      <c r="H91" s="57">
        <f t="shared" si="22"/>
        <v>270</v>
      </c>
      <c r="I91" s="58">
        <f t="shared" si="22"/>
        <v>36</v>
      </c>
      <c r="J91" s="107">
        <f t="shared" si="22"/>
        <v>125</v>
      </c>
      <c r="K91" s="57">
        <f t="shared" si="22"/>
        <v>345</v>
      </c>
      <c r="L91" s="58">
        <f t="shared" si="22"/>
        <v>34</v>
      </c>
      <c r="M91" s="107">
        <f t="shared" si="22"/>
        <v>165</v>
      </c>
      <c r="N91" s="57">
        <f t="shared" si="22"/>
        <v>262</v>
      </c>
      <c r="O91" s="58">
        <f t="shared" si="22"/>
        <v>35</v>
      </c>
      <c r="P91" s="107">
        <f t="shared" si="22"/>
        <v>150</v>
      </c>
      <c r="Q91" s="57">
        <f t="shared" si="22"/>
        <v>282</v>
      </c>
      <c r="R91" s="58">
        <f t="shared" si="22"/>
        <v>39</v>
      </c>
      <c r="S91" s="107">
        <f t="shared" si="22"/>
        <v>0</v>
      </c>
      <c r="T91" s="57">
        <f t="shared" si="22"/>
        <v>0</v>
      </c>
      <c r="U91" s="58">
        <f t="shared" si="22"/>
        <v>0</v>
      </c>
      <c r="V91" s="107">
        <f t="shared" si="22"/>
        <v>150</v>
      </c>
      <c r="W91" s="57">
        <f t="shared" si="22"/>
        <v>195</v>
      </c>
      <c r="X91" s="58">
        <f t="shared" si="22"/>
        <v>36</v>
      </c>
      <c r="Y91" s="262"/>
    </row>
    <row r="92" spans="1:25" ht="13.8" thickBot="1" x14ac:dyDescent="0.3">
      <c r="A92" s="26"/>
      <c r="B92" s="27" t="s">
        <v>50</v>
      </c>
      <c r="C92" s="136">
        <f>C91+C90</f>
        <v>740</v>
      </c>
      <c r="D92" s="154">
        <f t="shared" ref="D92:F92" si="23">D91+D90</f>
        <v>2074</v>
      </c>
      <c r="E92" s="155">
        <f t="shared" si="23"/>
        <v>2814</v>
      </c>
      <c r="F92" s="164">
        <f t="shared" si="23"/>
        <v>189</v>
      </c>
      <c r="G92" s="149">
        <f t="shared" ref="G92:X92" si="24">SUM(G10:G90)</f>
        <v>150</v>
      </c>
      <c r="H92" s="77">
        <f t="shared" si="24"/>
        <v>270</v>
      </c>
      <c r="I92" s="58">
        <f t="shared" si="24"/>
        <v>36</v>
      </c>
      <c r="J92" s="149">
        <f t="shared" si="24"/>
        <v>125</v>
      </c>
      <c r="K92" s="77">
        <f t="shared" si="24"/>
        <v>345</v>
      </c>
      <c r="L92" s="58">
        <f t="shared" si="24"/>
        <v>34</v>
      </c>
      <c r="M92" s="149">
        <f t="shared" si="24"/>
        <v>165</v>
      </c>
      <c r="N92" s="77">
        <f t="shared" si="24"/>
        <v>262</v>
      </c>
      <c r="O92" s="58">
        <f t="shared" si="24"/>
        <v>35</v>
      </c>
      <c r="P92" s="149">
        <f t="shared" si="24"/>
        <v>150</v>
      </c>
      <c r="Q92" s="77">
        <f t="shared" si="24"/>
        <v>282</v>
      </c>
      <c r="R92" s="58">
        <f t="shared" si="24"/>
        <v>39</v>
      </c>
      <c r="S92" s="149">
        <f t="shared" si="24"/>
        <v>0</v>
      </c>
      <c r="T92" s="77">
        <f t="shared" si="24"/>
        <v>720</v>
      </c>
      <c r="U92" s="58">
        <f t="shared" si="24"/>
        <v>9</v>
      </c>
      <c r="V92" s="149">
        <f t="shared" si="24"/>
        <v>150</v>
      </c>
      <c r="W92" s="77">
        <f t="shared" si="24"/>
        <v>195</v>
      </c>
      <c r="X92" s="133">
        <f t="shared" si="24"/>
        <v>36</v>
      </c>
      <c r="Y92" s="263"/>
    </row>
    <row r="93" spans="1:25" ht="17.25" customHeight="1" thickBot="1" x14ac:dyDescent="0.3">
      <c r="A93" s="7"/>
      <c r="B93" s="527" t="s">
        <v>51</v>
      </c>
      <c r="C93" s="527"/>
      <c r="D93" s="527"/>
      <c r="E93" s="527"/>
      <c r="F93" s="528"/>
      <c r="G93" s="515">
        <f>SUM(G92,H92)</f>
        <v>420</v>
      </c>
      <c r="H93" s="516"/>
      <c r="I93" s="165"/>
      <c r="J93" s="515">
        <f>SUM(J92,K92)</f>
        <v>470</v>
      </c>
      <c r="K93" s="516"/>
      <c r="L93" s="165"/>
      <c r="M93" s="515">
        <f>SUM(M92,N92)</f>
        <v>427</v>
      </c>
      <c r="N93" s="516"/>
      <c r="O93" s="165"/>
      <c r="P93" s="515">
        <f>SUM(P92,Q92)</f>
        <v>432</v>
      </c>
      <c r="Q93" s="516"/>
      <c r="R93" s="165"/>
      <c r="S93" s="515">
        <f>SUM(S92,T92)</f>
        <v>720</v>
      </c>
      <c r="T93" s="516"/>
      <c r="U93" s="165"/>
      <c r="V93" s="515">
        <f>SUM(V92,W92)</f>
        <v>345</v>
      </c>
      <c r="W93" s="516"/>
      <c r="X93" s="43"/>
      <c r="Y93" s="264">
        <f>SUM(G93:W93)-S93</f>
        <v>2094</v>
      </c>
    </row>
    <row r="94" spans="1:25" ht="13.8" thickBot="1" x14ac:dyDescent="0.3">
      <c r="A94" s="1"/>
      <c r="B94" s="112"/>
      <c r="E94" s="110"/>
      <c r="Y94" s="255"/>
    </row>
    <row r="95" spans="1:25" x14ac:dyDescent="0.25">
      <c r="B95" s="366" t="s">
        <v>52</v>
      </c>
      <c r="C95" s="367">
        <f>25*C96</f>
        <v>4500</v>
      </c>
    </row>
    <row r="96" spans="1:25" x14ac:dyDescent="0.25">
      <c r="B96" s="368" t="s">
        <v>53</v>
      </c>
      <c r="C96" s="369">
        <f>F91</f>
        <v>180</v>
      </c>
    </row>
    <row r="97" spans="2:25" x14ac:dyDescent="0.25">
      <c r="B97" s="368" t="s">
        <v>54</v>
      </c>
      <c r="C97" s="369">
        <f>C91</f>
        <v>740</v>
      </c>
    </row>
    <row r="98" spans="2:25" x14ac:dyDescent="0.25">
      <c r="B98" s="368" t="s">
        <v>55</v>
      </c>
      <c r="C98" s="369">
        <f>D91</f>
        <v>1354</v>
      </c>
    </row>
    <row r="99" spans="2:25" x14ac:dyDescent="0.25">
      <c r="B99" s="368" t="s">
        <v>56</v>
      </c>
      <c r="C99" s="369">
        <f>C97+C98</f>
        <v>2094</v>
      </c>
    </row>
    <row r="100" spans="2:25" x14ac:dyDescent="0.25">
      <c r="B100" s="368" t="s">
        <v>57</v>
      </c>
      <c r="C100" s="513">
        <f>C99/C95</f>
        <v>0.46533333333333332</v>
      </c>
    </row>
    <row r="101" spans="2:25" ht="21.6" thickBot="1" x14ac:dyDescent="0.3">
      <c r="B101" s="370" t="s">
        <v>58</v>
      </c>
      <c r="C101" s="511">
        <f>(F75+F78+F83+F89)/C96</f>
        <v>0.50555555555555554</v>
      </c>
    </row>
    <row r="102" spans="2:25" ht="13.8" thickBot="1" x14ac:dyDescent="0.3">
      <c r="B102" s="114"/>
      <c r="Y102" s="371" t="s">
        <v>171</v>
      </c>
    </row>
    <row r="103" spans="2:25" x14ac:dyDescent="0.25">
      <c r="B103" s="366" t="s">
        <v>59</v>
      </c>
      <c r="C103" s="367">
        <f>C104*25</f>
        <v>4725</v>
      </c>
    </row>
    <row r="104" spans="2:25" x14ac:dyDescent="0.25">
      <c r="B104" s="368" t="s">
        <v>60</v>
      </c>
      <c r="C104" s="369">
        <v>189</v>
      </c>
    </row>
    <row r="105" spans="2:25" x14ac:dyDescent="0.25">
      <c r="B105" s="368" t="s">
        <v>54</v>
      </c>
      <c r="C105" s="369">
        <f>C92</f>
        <v>740</v>
      </c>
    </row>
    <row r="106" spans="2:25" x14ac:dyDescent="0.25">
      <c r="B106" s="368" t="s">
        <v>55</v>
      </c>
      <c r="C106" s="369">
        <f>D92-720</f>
        <v>1354</v>
      </c>
    </row>
    <row r="107" spans="2:25" x14ac:dyDescent="0.25">
      <c r="B107" s="368" t="s">
        <v>56</v>
      </c>
      <c r="C107" s="369">
        <f>C105+C106+E90</f>
        <v>2814</v>
      </c>
    </row>
    <row r="108" spans="2:25" x14ac:dyDescent="0.25">
      <c r="B108" s="368" t="s">
        <v>57</v>
      </c>
      <c r="C108" s="513">
        <f>C107/C103</f>
        <v>0.5955555555555555</v>
      </c>
      <c r="E108" s="509"/>
    </row>
    <row r="109" spans="2:25" ht="21.6" thickBot="1" x14ac:dyDescent="0.3">
      <c r="B109" s="370" t="s">
        <v>58</v>
      </c>
      <c r="C109" s="511">
        <f>(F75+F78+F83+F89)/C104</f>
        <v>0.48148148148148145</v>
      </c>
    </row>
    <row r="137" spans="25:25" x14ac:dyDescent="0.25">
      <c r="Y137" s="371" t="s">
        <v>172</v>
      </c>
    </row>
  </sheetData>
  <mergeCells count="33">
    <mergeCell ref="A2:Y2"/>
    <mergeCell ref="S6:U6"/>
    <mergeCell ref="V6:X6"/>
    <mergeCell ref="B4:Y4"/>
    <mergeCell ref="A3:Y3"/>
    <mergeCell ref="J6:L6"/>
    <mergeCell ref="M6:O6"/>
    <mergeCell ref="P6:R6"/>
    <mergeCell ref="A6:A8"/>
    <mergeCell ref="B6:B8"/>
    <mergeCell ref="C6:F6"/>
    <mergeCell ref="A45:H45"/>
    <mergeCell ref="M7:O7"/>
    <mergeCell ref="P7:R7"/>
    <mergeCell ref="S7:U7"/>
    <mergeCell ref="V7:X7"/>
    <mergeCell ref="J7:L7"/>
    <mergeCell ref="L1:Y1"/>
    <mergeCell ref="G93:H93"/>
    <mergeCell ref="A34:F34"/>
    <mergeCell ref="M93:N93"/>
    <mergeCell ref="Y6:Y8"/>
    <mergeCell ref="S93:T93"/>
    <mergeCell ref="G7:I7"/>
    <mergeCell ref="V93:W93"/>
    <mergeCell ref="A9:B9"/>
    <mergeCell ref="J93:K93"/>
    <mergeCell ref="C7:F7"/>
    <mergeCell ref="P93:Q93"/>
    <mergeCell ref="G6:I6"/>
    <mergeCell ref="A12:B12"/>
    <mergeCell ref="A81:B81"/>
    <mergeCell ref="B93:F9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zoomScaleNormal="100" workbookViewId="0">
      <selection activeCell="AC10" sqref="AC10"/>
    </sheetView>
  </sheetViews>
  <sheetFormatPr defaultColWidth="8.6640625" defaultRowHeight="13.2" x14ac:dyDescent="0.25"/>
  <cols>
    <col min="1" max="1" width="3" style="4" customWidth="1"/>
    <col min="2" max="2" width="23.109375" style="199" customWidth="1"/>
    <col min="3" max="3" width="6.5546875" style="28" customWidth="1"/>
    <col min="4" max="6" width="4.33203125" style="28" customWidth="1"/>
    <col min="7" max="24" width="3.6640625" style="28" customWidth="1"/>
    <col min="25" max="25" width="5.109375" style="265" customWidth="1"/>
    <col min="26" max="26" width="3.44140625" style="4" customWidth="1"/>
    <col min="27" max="16384" width="8.6640625" style="4"/>
  </cols>
  <sheetData>
    <row r="1" spans="1:28" ht="14.4" customHeight="1" x14ac:dyDescent="0.3">
      <c r="R1" s="507" t="s">
        <v>194</v>
      </c>
      <c r="S1" s="508"/>
      <c r="T1" s="508"/>
      <c r="U1" s="508"/>
      <c r="V1" s="508"/>
      <c r="W1" s="508"/>
      <c r="X1" s="508"/>
      <c r="Y1" s="508"/>
    </row>
    <row r="2" spans="1:28" ht="17.25" customHeight="1" x14ac:dyDescent="0.3">
      <c r="A2" s="542" t="s">
        <v>187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2"/>
      <c r="AA2" s="3"/>
    </row>
    <row r="3" spans="1:28" ht="19.5" customHeight="1" x14ac:dyDescent="0.3">
      <c r="A3" s="544" t="s">
        <v>164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2"/>
      <c r="AA3" s="3"/>
    </row>
    <row r="4" spans="1:28" ht="14.25" customHeight="1" x14ac:dyDescent="0.25">
      <c r="A4" s="281"/>
      <c r="B4" s="534" t="s">
        <v>195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2"/>
    </row>
    <row r="5" spans="1:28" ht="15.6" thickBot="1" x14ac:dyDescent="0.3">
      <c r="A5" s="5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"/>
    </row>
    <row r="6" spans="1:28" ht="15" x14ac:dyDescent="0.25">
      <c r="A6" s="545" t="s">
        <v>0</v>
      </c>
      <c r="B6" s="548" t="s">
        <v>1</v>
      </c>
      <c r="C6" s="551" t="s">
        <v>2</v>
      </c>
      <c r="D6" s="551"/>
      <c r="E6" s="551"/>
      <c r="F6" s="551"/>
      <c r="G6" s="551" t="s">
        <v>3</v>
      </c>
      <c r="H6" s="551"/>
      <c r="I6" s="551"/>
      <c r="J6" s="551" t="s">
        <v>4</v>
      </c>
      <c r="K6" s="551"/>
      <c r="L6" s="551"/>
      <c r="M6" s="551" t="s">
        <v>5</v>
      </c>
      <c r="N6" s="551"/>
      <c r="O6" s="551"/>
      <c r="P6" s="551" t="s">
        <v>6</v>
      </c>
      <c r="Q6" s="551"/>
      <c r="R6" s="551"/>
      <c r="S6" s="551" t="s">
        <v>7</v>
      </c>
      <c r="T6" s="551"/>
      <c r="U6" s="551"/>
      <c r="V6" s="551" t="s">
        <v>8</v>
      </c>
      <c r="W6" s="551"/>
      <c r="X6" s="551"/>
      <c r="Y6" s="564" t="s">
        <v>9</v>
      </c>
      <c r="Z6" s="2"/>
    </row>
    <row r="7" spans="1:28" ht="15" x14ac:dyDescent="0.25">
      <c r="A7" s="546"/>
      <c r="B7" s="549"/>
      <c r="C7" s="539" t="s">
        <v>10</v>
      </c>
      <c r="D7" s="539"/>
      <c r="E7" s="539"/>
      <c r="F7" s="539"/>
      <c r="G7" s="539">
        <v>15</v>
      </c>
      <c r="H7" s="539"/>
      <c r="I7" s="539"/>
      <c r="J7" s="539">
        <v>15</v>
      </c>
      <c r="K7" s="539"/>
      <c r="L7" s="539"/>
      <c r="M7" s="539">
        <v>15</v>
      </c>
      <c r="N7" s="539"/>
      <c r="O7" s="539"/>
      <c r="P7" s="539">
        <v>15</v>
      </c>
      <c r="Q7" s="539"/>
      <c r="R7" s="539"/>
      <c r="S7" s="539">
        <v>15</v>
      </c>
      <c r="T7" s="539"/>
      <c r="U7" s="539"/>
      <c r="V7" s="539">
        <v>15</v>
      </c>
      <c r="W7" s="539"/>
      <c r="X7" s="539"/>
      <c r="Y7" s="565"/>
      <c r="Z7" s="2"/>
    </row>
    <row r="8" spans="1:28" ht="15.6" thickBot="1" x14ac:dyDescent="0.3">
      <c r="A8" s="547"/>
      <c r="B8" s="550"/>
      <c r="C8" s="489" t="s">
        <v>11</v>
      </c>
      <c r="D8" s="490" t="s">
        <v>12</v>
      </c>
      <c r="E8" s="491" t="s">
        <v>13</v>
      </c>
      <c r="F8" s="492" t="s">
        <v>14</v>
      </c>
      <c r="G8" s="493" t="s">
        <v>11</v>
      </c>
      <c r="H8" s="490" t="s">
        <v>12</v>
      </c>
      <c r="I8" s="492" t="s">
        <v>14</v>
      </c>
      <c r="J8" s="493" t="s">
        <v>15</v>
      </c>
      <c r="K8" s="490" t="s">
        <v>12</v>
      </c>
      <c r="L8" s="492" t="s">
        <v>14</v>
      </c>
      <c r="M8" s="493" t="s">
        <v>15</v>
      </c>
      <c r="N8" s="490" t="s">
        <v>12</v>
      </c>
      <c r="O8" s="492" t="s">
        <v>14</v>
      </c>
      <c r="P8" s="493" t="s">
        <v>15</v>
      </c>
      <c r="Q8" s="490" t="s">
        <v>12</v>
      </c>
      <c r="R8" s="492" t="s">
        <v>14</v>
      </c>
      <c r="S8" s="493" t="s">
        <v>15</v>
      </c>
      <c r="T8" s="490" t="s">
        <v>12</v>
      </c>
      <c r="U8" s="492" t="s">
        <v>14</v>
      </c>
      <c r="V8" s="493" t="s">
        <v>15</v>
      </c>
      <c r="W8" s="490" t="s">
        <v>12</v>
      </c>
      <c r="X8" s="492" t="s">
        <v>14</v>
      </c>
      <c r="Y8" s="566"/>
      <c r="Z8" s="2"/>
    </row>
    <row r="9" spans="1:28" ht="15.6" thickBot="1" x14ac:dyDescent="0.3">
      <c r="A9" s="562" t="s">
        <v>16</v>
      </c>
      <c r="B9" s="563"/>
      <c r="C9" s="561"/>
      <c r="D9" s="561"/>
      <c r="E9" s="42"/>
      <c r="F9" s="42"/>
      <c r="Y9" s="250"/>
      <c r="Z9" s="2"/>
    </row>
    <row r="10" spans="1:28" ht="25.8" thickBot="1" x14ac:dyDescent="0.3">
      <c r="A10" s="427">
        <v>1</v>
      </c>
      <c r="B10" s="494" t="s">
        <v>17</v>
      </c>
      <c r="C10" s="415">
        <f>G10+J10+M10+P10+S10+V10</f>
        <v>0</v>
      </c>
      <c r="D10" s="416">
        <f>H10+K10+N10+Q10+T10+W10</f>
        <v>120</v>
      </c>
      <c r="E10" s="428">
        <f>SUM(C10:D10)</f>
        <v>120</v>
      </c>
      <c r="F10" s="429">
        <f>SUM(X10,U10,R10,O10,L10,I10)</f>
        <v>12</v>
      </c>
      <c r="G10" s="495">
        <v>0</v>
      </c>
      <c r="H10" s="496">
        <v>30</v>
      </c>
      <c r="I10" s="497">
        <v>3</v>
      </c>
      <c r="J10" s="498">
        <v>0</v>
      </c>
      <c r="K10" s="496">
        <v>30</v>
      </c>
      <c r="L10" s="497">
        <v>3</v>
      </c>
      <c r="M10" s="430">
        <v>0</v>
      </c>
      <c r="N10" s="418">
        <v>30</v>
      </c>
      <c r="O10" s="419">
        <v>3</v>
      </c>
      <c r="P10" s="430">
        <v>0</v>
      </c>
      <c r="Q10" s="418">
        <v>30</v>
      </c>
      <c r="R10" s="419">
        <v>3</v>
      </c>
      <c r="S10" s="430"/>
      <c r="T10" s="418"/>
      <c r="U10" s="419"/>
      <c r="V10" s="430"/>
      <c r="W10" s="418"/>
      <c r="X10" s="419"/>
      <c r="Y10" s="420" t="s">
        <v>135</v>
      </c>
      <c r="Z10" s="2"/>
    </row>
    <row r="11" spans="1:28" ht="13.8" thickBot="1" x14ac:dyDescent="0.3">
      <c r="A11" s="427"/>
      <c r="B11" s="499" t="s">
        <v>112</v>
      </c>
      <c r="C11" s="153">
        <f>C10</f>
        <v>0</v>
      </c>
      <c r="D11" s="154">
        <f t="shared" ref="D11:F11" si="0">D10</f>
        <v>120</v>
      </c>
      <c r="E11" s="155">
        <f t="shared" si="0"/>
        <v>120</v>
      </c>
      <c r="F11" s="156">
        <f t="shared" si="0"/>
        <v>12</v>
      </c>
      <c r="G11" s="42"/>
      <c r="H11" s="4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46"/>
      <c r="U11" s="46"/>
      <c r="V11" s="46"/>
      <c r="W11" s="46"/>
      <c r="X11" s="42"/>
      <c r="Y11" s="250"/>
    </row>
    <row r="12" spans="1:28" s="6" customFormat="1" ht="16.2" thickBot="1" x14ac:dyDescent="0.35">
      <c r="A12" s="559" t="s">
        <v>18</v>
      </c>
      <c r="B12" s="560"/>
      <c r="C12" s="561"/>
      <c r="D12" s="561"/>
      <c r="E12" s="561"/>
      <c r="F12" s="561"/>
      <c r="G12" s="43"/>
      <c r="H12" s="48"/>
      <c r="I12" s="48"/>
      <c r="J12" s="48"/>
      <c r="K12" s="48"/>
      <c r="L12" s="48"/>
      <c r="M12" s="48"/>
      <c r="N12" s="48"/>
      <c r="O12" s="48"/>
      <c r="P12" s="42"/>
      <c r="Q12" s="42"/>
      <c r="R12" s="42"/>
      <c r="S12" s="42"/>
      <c r="T12" s="42"/>
      <c r="U12" s="42"/>
      <c r="V12" s="42"/>
      <c r="W12" s="42"/>
      <c r="X12" s="42"/>
      <c r="Y12" s="250"/>
      <c r="Z12" s="8"/>
      <c r="AA12" s="4"/>
      <c r="AB12" s="4"/>
    </row>
    <row r="13" spans="1:28" ht="15" x14ac:dyDescent="0.25">
      <c r="A13" s="372">
        <v>2</v>
      </c>
      <c r="B13" s="373" t="s">
        <v>20</v>
      </c>
      <c r="C13" s="469">
        <f t="shared" ref="C13:C29" si="1">G13+J13+M13+P13+S13+V13</f>
        <v>15</v>
      </c>
      <c r="D13" s="374">
        <f t="shared" ref="D13:D29" si="2">SUM(H13+K13+N13+Q13+T13+W13)</f>
        <v>30</v>
      </c>
      <c r="E13" s="375">
        <f t="shared" ref="E13:E24" si="3">SUM(C13:D13)</f>
        <v>45</v>
      </c>
      <c r="F13" s="485">
        <f t="shared" ref="F13:F29" si="4">SUM(X13,U13,R13,O13,L13,I13)</f>
        <v>4</v>
      </c>
      <c r="G13" s="376">
        <v>15</v>
      </c>
      <c r="H13" s="324">
        <v>30</v>
      </c>
      <c r="I13" s="377">
        <v>4</v>
      </c>
      <c r="J13" s="378"/>
      <c r="K13" s="374"/>
      <c r="L13" s="379"/>
      <c r="M13" s="378"/>
      <c r="N13" s="380"/>
      <c r="O13" s="379"/>
      <c r="P13" s="378"/>
      <c r="Q13" s="374"/>
      <c r="R13" s="379"/>
      <c r="S13" s="381"/>
      <c r="T13" s="324"/>
      <c r="U13" s="328"/>
      <c r="V13" s="327"/>
      <c r="W13" s="324"/>
      <c r="X13" s="377"/>
      <c r="Y13" s="382" t="s">
        <v>136</v>
      </c>
      <c r="Z13" s="2"/>
    </row>
    <row r="14" spans="1:28" ht="15" x14ac:dyDescent="0.25">
      <c r="A14" s="383">
        <f>A13+1</f>
        <v>3</v>
      </c>
      <c r="B14" s="138" t="s">
        <v>75</v>
      </c>
      <c r="C14" s="454">
        <f t="shared" si="1"/>
        <v>15</v>
      </c>
      <c r="D14" s="57">
        <f t="shared" si="2"/>
        <v>30</v>
      </c>
      <c r="E14" s="127">
        <f t="shared" si="3"/>
        <v>45</v>
      </c>
      <c r="F14" s="455">
        <f t="shared" si="4"/>
        <v>4</v>
      </c>
      <c r="G14" s="63">
        <v>15</v>
      </c>
      <c r="H14" s="64">
        <v>30</v>
      </c>
      <c r="I14" s="55">
        <v>4</v>
      </c>
      <c r="J14" s="56"/>
      <c r="K14" s="57"/>
      <c r="L14" s="58"/>
      <c r="M14" s="56"/>
      <c r="N14" s="59"/>
      <c r="O14" s="58"/>
      <c r="P14" s="56"/>
      <c r="Q14" s="57"/>
      <c r="R14" s="58"/>
      <c r="S14" s="60"/>
      <c r="T14" s="50"/>
      <c r="U14" s="61"/>
      <c r="V14" s="62"/>
      <c r="W14" s="50"/>
      <c r="X14" s="55"/>
      <c r="Y14" s="384" t="s">
        <v>136</v>
      </c>
      <c r="Z14" s="2"/>
    </row>
    <row r="15" spans="1:28" ht="15" x14ac:dyDescent="0.25">
      <c r="A15" s="383">
        <f t="shared" ref="A15:A29" si="5">A14+1</f>
        <v>4</v>
      </c>
      <c r="B15" s="138" t="s">
        <v>76</v>
      </c>
      <c r="C15" s="454">
        <f t="shared" si="1"/>
        <v>15</v>
      </c>
      <c r="D15" s="57">
        <f t="shared" si="2"/>
        <v>15</v>
      </c>
      <c r="E15" s="127">
        <f t="shared" si="3"/>
        <v>30</v>
      </c>
      <c r="F15" s="455">
        <f t="shared" si="4"/>
        <v>2</v>
      </c>
      <c r="G15" s="39">
        <v>15</v>
      </c>
      <c r="H15" s="37">
        <v>15</v>
      </c>
      <c r="I15" s="55">
        <v>2</v>
      </c>
      <c r="J15" s="65"/>
      <c r="K15" s="66"/>
      <c r="L15" s="58"/>
      <c r="M15" s="56"/>
      <c r="N15" s="57"/>
      <c r="O15" s="58"/>
      <c r="P15" s="56"/>
      <c r="Q15" s="59"/>
      <c r="R15" s="58"/>
      <c r="S15" s="60"/>
      <c r="T15" s="50"/>
      <c r="U15" s="61"/>
      <c r="V15" s="62"/>
      <c r="W15" s="50"/>
      <c r="X15" s="55"/>
      <c r="Y15" s="385" t="s">
        <v>137</v>
      </c>
      <c r="Z15" s="2"/>
    </row>
    <row r="16" spans="1:28" ht="15" x14ac:dyDescent="0.25">
      <c r="A16" s="383">
        <f t="shared" si="5"/>
        <v>5</v>
      </c>
      <c r="B16" s="138" t="s">
        <v>19</v>
      </c>
      <c r="C16" s="454">
        <f t="shared" si="1"/>
        <v>15</v>
      </c>
      <c r="D16" s="57">
        <f t="shared" si="2"/>
        <v>15</v>
      </c>
      <c r="E16" s="127">
        <f t="shared" si="3"/>
        <v>30</v>
      </c>
      <c r="F16" s="455">
        <f t="shared" si="4"/>
        <v>3</v>
      </c>
      <c r="G16" s="67">
        <v>15</v>
      </c>
      <c r="H16" s="57">
        <v>15</v>
      </c>
      <c r="I16" s="68">
        <v>3</v>
      </c>
      <c r="J16" s="56"/>
      <c r="K16" s="57"/>
      <c r="L16" s="58"/>
      <c r="M16" s="56"/>
      <c r="N16" s="57"/>
      <c r="O16" s="58"/>
      <c r="P16" s="56"/>
      <c r="Q16" s="57"/>
      <c r="R16" s="58"/>
      <c r="S16" s="60"/>
      <c r="T16" s="50"/>
      <c r="U16" s="61"/>
      <c r="V16" s="62"/>
      <c r="W16" s="50"/>
      <c r="X16" s="55"/>
      <c r="Y16" s="385" t="s">
        <v>137</v>
      </c>
      <c r="Z16" s="2"/>
    </row>
    <row r="17" spans="1:26" ht="25.2" x14ac:dyDescent="0.25">
      <c r="A17" s="383">
        <f t="shared" si="5"/>
        <v>6</v>
      </c>
      <c r="B17" s="138" t="s">
        <v>77</v>
      </c>
      <c r="C17" s="454">
        <f t="shared" si="1"/>
        <v>15</v>
      </c>
      <c r="D17" s="57">
        <f t="shared" si="2"/>
        <v>30</v>
      </c>
      <c r="E17" s="127">
        <f t="shared" si="3"/>
        <v>45</v>
      </c>
      <c r="F17" s="455">
        <f t="shared" si="4"/>
        <v>4</v>
      </c>
      <c r="G17" s="60">
        <v>15</v>
      </c>
      <c r="H17" s="50">
        <v>30</v>
      </c>
      <c r="I17" s="55">
        <v>4</v>
      </c>
      <c r="J17" s="56"/>
      <c r="K17" s="59"/>
      <c r="L17" s="58"/>
      <c r="M17" s="69"/>
      <c r="N17" s="59"/>
      <c r="O17" s="58"/>
      <c r="P17" s="56"/>
      <c r="Q17" s="57"/>
      <c r="R17" s="58"/>
      <c r="S17" s="70"/>
      <c r="T17" s="37"/>
      <c r="U17" s="61"/>
      <c r="V17" s="62"/>
      <c r="W17" s="50"/>
      <c r="X17" s="55"/>
      <c r="Y17" s="354" t="s">
        <v>136</v>
      </c>
      <c r="Z17" s="2"/>
    </row>
    <row r="18" spans="1:26" ht="15" x14ac:dyDescent="0.25">
      <c r="A18" s="383">
        <f t="shared" si="5"/>
        <v>7</v>
      </c>
      <c r="B18" s="138" t="s">
        <v>79</v>
      </c>
      <c r="C18" s="454">
        <f t="shared" si="1"/>
        <v>15</v>
      </c>
      <c r="D18" s="57">
        <f t="shared" si="2"/>
        <v>30</v>
      </c>
      <c r="E18" s="127">
        <f t="shared" si="3"/>
        <v>45</v>
      </c>
      <c r="F18" s="455">
        <f t="shared" si="4"/>
        <v>3</v>
      </c>
      <c r="G18" s="71">
        <v>15</v>
      </c>
      <c r="H18" s="54">
        <v>30</v>
      </c>
      <c r="I18" s="61">
        <v>3</v>
      </c>
      <c r="J18" s="71"/>
      <c r="K18" s="54"/>
      <c r="L18" s="72"/>
      <c r="M18" s="69"/>
      <c r="N18" s="57"/>
      <c r="O18" s="58"/>
      <c r="P18" s="56"/>
      <c r="Q18" s="57"/>
      <c r="R18" s="58"/>
      <c r="S18" s="53"/>
      <c r="T18" s="59"/>
      <c r="U18" s="61"/>
      <c r="V18" s="62"/>
      <c r="W18" s="50"/>
      <c r="X18" s="55"/>
      <c r="Y18" s="385" t="s">
        <v>136</v>
      </c>
      <c r="Z18" s="2"/>
    </row>
    <row r="19" spans="1:26" ht="15" x14ac:dyDescent="0.25">
      <c r="A19" s="383">
        <f t="shared" si="5"/>
        <v>8</v>
      </c>
      <c r="B19" s="138" t="s">
        <v>34</v>
      </c>
      <c r="C19" s="454">
        <f t="shared" si="1"/>
        <v>0</v>
      </c>
      <c r="D19" s="57">
        <f t="shared" si="2"/>
        <v>30</v>
      </c>
      <c r="E19" s="127">
        <f t="shared" si="3"/>
        <v>30</v>
      </c>
      <c r="F19" s="455">
        <f t="shared" si="4"/>
        <v>3</v>
      </c>
      <c r="G19" s="60"/>
      <c r="H19" s="50"/>
      <c r="I19" s="61"/>
      <c r="J19" s="60">
        <v>0</v>
      </c>
      <c r="K19" s="50">
        <v>30</v>
      </c>
      <c r="L19" s="55">
        <v>3</v>
      </c>
      <c r="M19" s="69"/>
      <c r="N19" s="59"/>
      <c r="O19" s="58"/>
      <c r="P19" s="56"/>
      <c r="Q19" s="57"/>
      <c r="R19" s="58"/>
      <c r="S19" s="71"/>
      <c r="T19" s="54"/>
      <c r="U19" s="73"/>
      <c r="V19" s="62"/>
      <c r="W19" s="50"/>
      <c r="X19" s="55"/>
      <c r="Y19" s="354" t="s">
        <v>137</v>
      </c>
      <c r="Z19" s="2"/>
    </row>
    <row r="20" spans="1:26" x14ac:dyDescent="0.25">
      <c r="A20" s="383">
        <f t="shared" si="5"/>
        <v>9</v>
      </c>
      <c r="B20" s="138" t="s">
        <v>81</v>
      </c>
      <c r="C20" s="454">
        <f t="shared" si="1"/>
        <v>15</v>
      </c>
      <c r="D20" s="57">
        <f t="shared" si="2"/>
        <v>15</v>
      </c>
      <c r="E20" s="127">
        <f t="shared" si="3"/>
        <v>30</v>
      </c>
      <c r="F20" s="455">
        <f t="shared" si="4"/>
        <v>2</v>
      </c>
      <c r="G20" s="60"/>
      <c r="H20" s="50"/>
      <c r="I20" s="61"/>
      <c r="J20" s="60">
        <v>15</v>
      </c>
      <c r="K20" s="50">
        <v>15</v>
      </c>
      <c r="L20" s="55">
        <v>2</v>
      </c>
      <c r="M20" s="69"/>
      <c r="N20" s="57"/>
      <c r="O20" s="58"/>
      <c r="P20" s="56"/>
      <c r="Q20" s="57"/>
      <c r="R20" s="58"/>
      <c r="S20" s="60"/>
      <c r="T20" s="50"/>
      <c r="U20" s="61"/>
      <c r="V20" s="62"/>
      <c r="W20" s="50"/>
      <c r="X20" s="55"/>
      <c r="Y20" s="385" t="s">
        <v>137</v>
      </c>
    </row>
    <row r="21" spans="1:26" ht="15" x14ac:dyDescent="0.25">
      <c r="A21" s="383">
        <f t="shared" si="5"/>
        <v>10</v>
      </c>
      <c r="B21" s="138" t="s">
        <v>21</v>
      </c>
      <c r="C21" s="454">
        <f t="shared" si="1"/>
        <v>15</v>
      </c>
      <c r="D21" s="57">
        <f t="shared" si="2"/>
        <v>30</v>
      </c>
      <c r="E21" s="127">
        <f t="shared" si="3"/>
        <v>45</v>
      </c>
      <c r="F21" s="455">
        <f t="shared" si="4"/>
        <v>4</v>
      </c>
      <c r="G21" s="60"/>
      <c r="H21" s="50"/>
      <c r="I21" s="61"/>
      <c r="J21" s="60">
        <v>15</v>
      </c>
      <c r="K21" s="50">
        <v>30</v>
      </c>
      <c r="L21" s="55">
        <v>4</v>
      </c>
      <c r="M21" s="69"/>
      <c r="N21" s="57"/>
      <c r="O21" s="58"/>
      <c r="P21" s="69"/>
      <c r="Q21" s="59"/>
      <c r="R21" s="58"/>
      <c r="S21" s="60"/>
      <c r="T21" s="50"/>
      <c r="U21" s="61"/>
      <c r="V21" s="62"/>
      <c r="W21" s="50"/>
      <c r="X21" s="55"/>
      <c r="Y21" s="354" t="s">
        <v>136</v>
      </c>
      <c r="Z21" s="2"/>
    </row>
    <row r="22" spans="1:26" ht="15" x14ac:dyDescent="0.25">
      <c r="A22" s="383">
        <f t="shared" si="5"/>
        <v>11</v>
      </c>
      <c r="B22" s="193" t="s">
        <v>35</v>
      </c>
      <c r="C22" s="454">
        <f t="shared" si="1"/>
        <v>15</v>
      </c>
      <c r="D22" s="57">
        <f t="shared" si="2"/>
        <v>0</v>
      </c>
      <c r="E22" s="127">
        <f t="shared" si="3"/>
        <v>15</v>
      </c>
      <c r="F22" s="455">
        <f t="shared" si="4"/>
        <v>1</v>
      </c>
      <c r="G22" s="39"/>
      <c r="H22" s="37"/>
      <c r="I22" s="40"/>
      <c r="J22" s="39">
        <v>15</v>
      </c>
      <c r="K22" s="37">
        <v>0</v>
      </c>
      <c r="L22" s="74">
        <v>1</v>
      </c>
      <c r="M22" s="56"/>
      <c r="N22" s="57"/>
      <c r="O22" s="58"/>
      <c r="P22" s="56"/>
      <c r="Q22" s="57"/>
      <c r="R22" s="58"/>
      <c r="S22" s="39"/>
      <c r="T22" s="37"/>
      <c r="U22" s="40"/>
      <c r="V22" s="75"/>
      <c r="W22" s="37"/>
      <c r="X22" s="128"/>
      <c r="Y22" s="385" t="s">
        <v>137</v>
      </c>
      <c r="Z22" s="2"/>
    </row>
    <row r="23" spans="1:26" ht="15" x14ac:dyDescent="0.25">
      <c r="A23" s="383">
        <f t="shared" si="5"/>
        <v>12</v>
      </c>
      <c r="B23" s="142" t="s">
        <v>27</v>
      </c>
      <c r="C23" s="454">
        <f t="shared" si="1"/>
        <v>15</v>
      </c>
      <c r="D23" s="57">
        <f t="shared" si="2"/>
        <v>15</v>
      </c>
      <c r="E23" s="127">
        <f t="shared" si="3"/>
        <v>30</v>
      </c>
      <c r="F23" s="455">
        <f t="shared" si="4"/>
        <v>2</v>
      </c>
      <c r="G23" s="79"/>
      <c r="H23" s="77"/>
      <c r="I23" s="78"/>
      <c r="J23" s="79">
        <v>15</v>
      </c>
      <c r="K23" s="77">
        <v>15</v>
      </c>
      <c r="L23" s="80">
        <v>2</v>
      </c>
      <c r="M23" s="56"/>
      <c r="N23" s="57"/>
      <c r="O23" s="58"/>
      <c r="P23" s="56"/>
      <c r="Q23" s="57"/>
      <c r="R23" s="58"/>
      <c r="S23" s="79"/>
      <c r="T23" s="77"/>
      <c r="U23" s="78"/>
      <c r="V23" s="81"/>
      <c r="W23" s="77"/>
      <c r="X23" s="80"/>
      <c r="Y23" s="354" t="s">
        <v>136</v>
      </c>
      <c r="Z23" s="2"/>
    </row>
    <row r="24" spans="1:26" ht="15" x14ac:dyDescent="0.25">
      <c r="A24" s="383">
        <f t="shared" si="5"/>
        <v>13</v>
      </c>
      <c r="B24" s="142" t="s">
        <v>84</v>
      </c>
      <c r="C24" s="454">
        <f t="shared" si="1"/>
        <v>15</v>
      </c>
      <c r="D24" s="57">
        <f t="shared" si="2"/>
        <v>15</v>
      </c>
      <c r="E24" s="127">
        <f t="shared" si="3"/>
        <v>30</v>
      </c>
      <c r="F24" s="455">
        <f t="shared" si="4"/>
        <v>2</v>
      </c>
      <c r="G24" s="79"/>
      <c r="H24" s="77"/>
      <c r="I24" s="78"/>
      <c r="J24" s="79">
        <v>15</v>
      </c>
      <c r="K24" s="77">
        <v>15</v>
      </c>
      <c r="L24" s="80">
        <v>2</v>
      </c>
      <c r="M24" s="76"/>
      <c r="N24" s="57"/>
      <c r="O24" s="58"/>
      <c r="P24" s="56"/>
      <c r="Q24" s="57"/>
      <c r="R24" s="58"/>
      <c r="S24" s="79"/>
      <c r="T24" s="77"/>
      <c r="U24" s="78"/>
      <c r="V24" s="81"/>
      <c r="W24" s="77"/>
      <c r="X24" s="80"/>
      <c r="Y24" s="354" t="s">
        <v>137</v>
      </c>
      <c r="Z24" s="2"/>
    </row>
    <row r="25" spans="1:26" ht="15" x14ac:dyDescent="0.25">
      <c r="A25" s="383">
        <f t="shared" si="5"/>
        <v>14</v>
      </c>
      <c r="B25" s="194" t="s">
        <v>33</v>
      </c>
      <c r="C25" s="454">
        <f t="shared" si="1"/>
        <v>0</v>
      </c>
      <c r="D25" s="57">
        <f t="shared" si="2"/>
        <v>15</v>
      </c>
      <c r="E25" s="127">
        <f>SUM(C25:D25)</f>
        <v>15</v>
      </c>
      <c r="F25" s="455">
        <f t="shared" si="4"/>
        <v>1</v>
      </c>
      <c r="G25" s="143"/>
      <c r="H25" s="57"/>
      <c r="I25" s="58"/>
      <c r="J25" s="56">
        <v>0</v>
      </c>
      <c r="K25" s="57">
        <v>15</v>
      </c>
      <c r="L25" s="58">
        <v>1</v>
      </c>
      <c r="M25" s="56"/>
      <c r="N25" s="57"/>
      <c r="O25" s="58"/>
      <c r="P25" s="56"/>
      <c r="Q25" s="57"/>
      <c r="R25" s="58"/>
      <c r="S25" s="79"/>
      <c r="T25" s="77"/>
      <c r="U25" s="78"/>
      <c r="V25" s="81"/>
      <c r="W25" s="77"/>
      <c r="X25" s="80"/>
      <c r="Y25" s="354" t="s">
        <v>137</v>
      </c>
      <c r="Z25" s="2"/>
    </row>
    <row r="26" spans="1:26" ht="15" x14ac:dyDescent="0.25">
      <c r="A26" s="383">
        <f t="shared" si="5"/>
        <v>15</v>
      </c>
      <c r="B26" s="142" t="s">
        <v>87</v>
      </c>
      <c r="C26" s="454">
        <f t="shared" si="1"/>
        <v>15</v>
      </c>
      <c r="D26" s="57">
        <f t="shared" si="2"/>
        <v>0</v>
      </c>
      <c r="E26" s="127">
        <f t="shared" ref="E26:E27" si="6">SUM(C26:D26)</f>
        <v>15</v>
      </c>
      <c r="F26" s="455">
        <f t="shared" si="4"/>
        <v>1</v>
      </c>
      <c r="G26" s="123"/>
      <c r="H26" s="124"/>
      <c r="I26" s="125"/>
      <c r="J26" s="123"/>
      <c r="K26" s="124"/>
      <c r="L26" s="126"/>
      <c r="M26" s="148">
        <v>15</v>
      </c>
      <c r="N26" s="77">
        <v>0</v>
      </c>
      <c r="O26" s="133">
        <v>1</v>
      </c>
      <c r="P26" s="76"/>
      <c r="Q26" s="77"/>
      <c r="R26" s="133"/>
      <c r="S26" s="79"/>
      <c r="T26" s="77"/>
      <c r="U26" s="78"/>
      <c r="V26" s="81"/>
      <c r="W26" s="77"/>
      <c r="X26" s="80"/>
      <c r="Y26" s="386" t="s">
        <v>137</v>
      </c>
      <c r="Z26" s="2"/>
    </row>
    <row r="27" spans="1:26" ht="16.8" x14ac:dyDescent="0.25">
      <c r="A27" s="383">
        <f t="shared" si="5"/>
        <v>16</v>
      </c>
      <c r="B27" s="142" t="s">
        <v>88</v>
      </c>
      <c r="C27" s="454">
        <f t="shared" si="1"/>
        <v>30</v>
      </c>
      <c r="D27" s="57">
        <f t="shared" si="2"/>
        <v>0</v>
      </c>
      <c r="E27" s="127">
        <f t="shared" si="6"/>
        <v>30</v>
      </c>
      <c r="F27" s="455">
        <f t="shared" si="4"/>
        <v>2</v>
      </c>
      <c r="G27" s="79"/>
      <c r="H27" s="77"/>
      <c r="I27" s="58"/>
      <c r="J27" s="56"/>
      <c r="K27" s="57"/>
      <c r="L27" s="58"/>
      <c r="M27" s="56">
        <v>30</v>
      </c>
      <c r="N27" s="57">
        <v>0</v>
      </c>
      <c r="O27" s="58">
        <v>2</v>
      </c>
      <c r="P27" s="56"/>
      <c r="Q27" s="57"/>
      <c r="R27" s="58"/>
      <c r="S27" s="56"/>
      <c r="T27" s="57"/>
      <c r="U27" s="58"/>
      <c r="V27" s="107"/>
      <c r="W27" s="57"/>
      <c r="X27" s="58"/>
      <c r="Y27" s="354" t="s">
        <v>137</v>
      </c>
      <c r="Z27" s="2"/>
    </row>
    <row r="28" spans="1:26" ht="15.6" thickBot="1" x14ac:dyDescent="0.3">
      <c r="A28" s="422">
        <f>A27+1</f>
        <v>17</v>
      </c>
      <c r="B28" s="142" t="s">
        <v>89</v>
      </c>
      <c r="C28" s="486">
        <f t="shared" si="1"/>
        <v>15</v>
      </c>
      <c r="D28" s="408">
        <f t="shared" si="2"/>
        <v>15</v>
      </c>
      <c r="E28" s="487">
        <f>SUM(C28:D28)</f>
        <v>30</v>
      </c>
      <c r="F28" s="488">
        <f t="shared" si="4"/>
        <v>2</v>
      </c>
      <c r="G28" s="79"/>
      <c r="H28" s="77"/>
      <c r="I28" s="133"/>
      <c r="J28" s="76"/>
      <c r="K28" s="77"/>
      <c r="L28" s="133"/>
      <c r="M28" s="76">
        <v>15</v>
      </c>
      <c r="N28" s="77">
        <v>15</v>
      </c>
      <c r="O28" s="133">
        <v>2</v>
      </c>
      <c r="P28" s="76"/>
      <c r="Q28" s="77"/>
      <c r="R28" s="133"/>
      <c r="S28" s="76"/>
      <c r="T28" s="77"/>
      <c r="U28" s="133"/>
      <c r="V28" s="149"/>
      <c r="W28" s="77"/>
      <c r="X28" s="133"/>
      <c r="Y28" s="386" t="s">
        <v>137</v>
      </c>
      <c r="Z28" s="2"/>
    </row>
    <row r="29" spans="1:26" ht="15.6" thickBot="1" x14ac:dyDescent="0.3">
      <c r="A29" s="427">
        <f t="shared" si="5"/>
        <v>18</v>
      </c>
      <c r="B29" s="414" t="s">
        <v>95</v>
      </c>
      <c r="C29" s="415">
        <f t="shared" si="1"/>
        <v>15</v>
      </c>
      <c r="D29" s="416">
        <f t="shared" si="2"/>
        <v>30</v>
      </c>
      <c r="E29" s="428">
        <f>SUM(C29:D29)</f>
        <v>45</v>
      </c>
      <c r="F29" s="429">
        <f t="shared" si="4"/>
        <v>4</v>
      </c>
      <c r="G29" s="430"/>
      <c r="H29" s="418"/>
      <c r="I29" s="419"/>
      <c r="J29" s="430"/>
      <c r="K29" s="418"/>
      <c r="L29" s="419"/>
      <c r="M29" s="430"/>
      <c r="N29" s="418"/>
      <c r="O29" s="419"/>
      <c r="P29" s="430">
        <v>15</v>
      </c>
      <c r="Q29" s="418">
        <v>30</v>
      </c>
      <c r="R29" s="419">
        <v>4</v>
      </c>
      <c r="S29" s="430"/>
      <c r="T29" s="418"/>
      <c r="U29" s="419"/>
      <c r="V29" s="417"/>
      <c r="W29" s="418"/>
      <c r="X29" s="419"/>
      <c r="Y29" s="431" t="s">
        <v>136</v>
      </c>
      <c r="Z29" s="2"/>
    </row>
    <row r="30" spans="1:26" s="122" customFormat="1" ht="15.6" thickBot="1" x14ac:dyDescent="0.3">
      <c r="A30" s="423"/>
      <c r="B30" s="424" t="s">
        <v>112</v>
      </c>
      <c r="C30" s="425">
        <f>SUM(C13:C29)</f>
        <v>240</v>
      </c>
      <c r="D30" s="426">
        <f>SUM(D13:D29)</f>
        <v>315</v>
      </c>
      <c r="E30" s="426">
        <f>SUM(E13:E29)</f>
        <v>555</v>
      </c>
      <c r="F30" s="393">
        <f>SUM(F13:F29)</f>
        <v>44</v>
      </c>
      <c r="G30" s="120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294"/>
      <c r="Z30" s="121"/>
    </row>
    <row r="31" spans="1:26" s="122" customFormat="1" ht="15" x14ac:dyDescent="0.25">
      <c r="A31" s="283"/>
      <c r="B31" s="284"/>
      <c r="C31" s="44"/>
      <c r="D31" s="45"/>
      <c r="E31" s="45"/>
      <c r="F31" s="285"/>
      <c r="G31" s="120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294"/>
      <c r="Z31" s="121"/>
    </row>
    <row r="32" spans="1:26" s="122" customFormat="1" ht="15.6" thickBot="1" x14ac:dyDescent="0.3">
      <c r="A32" s="283"/>
      <c r="B32" s="284"/>
      <c r="C32" s="44"/>
      <c r="D32" s="45"/>
      <c r="E32" s="45"/>
      <c r="F32" s="285"/>
      <c r="G32" s="120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506" t="s">
        <v>174</v>
      </c>
      <c r="Z32" s="121"/>
    </row>
    <row r="33" spans="1:26" ht="15.6" thickBot="1" x14ac:dyDescent="0.3">
      <c r="A33" s="552" t="s">
        <v>24</v>
      </c>
      <c r="B33" s="553"/>
      <c r="C33" s="554"/>
      <c r="D33" s="554"/>
      <c r="E33" s="554"/>
      <c r="F33" s="555"/>
      <c r="G33" s="48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50"/>
      <c r="Z33" s="2"/>
    </row>
    <row r="34" spans="1:26" ht="15" x14ac:dyDescent="0.25">
      <c r="A34" s="321">
        <v>19</v>
      </c>
      <c r="B34" s="432" t="s">
        <v>22</v>
      </c>
      <c r="C34" s="439">
        <f t="shared" ref="C34:C42" si="7">G34+J34+M34+P34+S34+V34</f>
        <v>15</v>
      </c>
      <c r="D34" s="324">
        <f t="shared" ref="D34:D42" si="8">SUM(H34+K34+N34+Q34+T34+W34)</f>
        <v>15</v>
      </c>
      <c r="E34" s="325">
        <f t="shared" ref="E34:E42" si="9">SUM(C34:D34)</f>
        <v>30</v>
      </c>
      <c r="F34" s="440">
        <f t="shared" ref="F34:F42" si="10">SUM(X34,U34,R34,O34,L34,I34)</f>
        <v>2</v>
      </c>
      <c r="G34" s="437">
        <v>15</v>
      </c>
      <c r="H34" s="394">
        <v>15</v>
      </c>
      <c r="I34" s="379">
        <v>2</v>
      </c>
      <c r="J34" s="395"/>
      <c r="K34" s="374"/>
      <c r="L34" s="379"/>
      <c r="M34" s="396"/>
      <c r="N34" s="374"/>
      <c r="O34" s="379"/>
      <c r="P34" s="396"/>
      <c r="Q34" s="374"/>
      <c r="R34" s="379"/>
      <c r="S34" s="396"/>
      <c r="T34" s="374"/>
      <c r="U34" s="379"/>
      <c r="V34" s="396"/>
      <c r="W34" s="374"/>
      <c r="X34" s="379"/>
      <c r="Y34" s="397" t="s">
        <v>137</v>
      </c>
      <c r="Z34" s="2"/>
    </row>
    <row r="35" spans="1:26" ht="15" x14ac:dyDescent="0.25">
      <c r="A35" s="398">
        <f>A34+1</f>
        <v>20</v>
      </c>
      <c r="B35" s="433" t="s">
        <v>23</v>
      </c>
      <c r="C35" s="441">
        <f t="shared" si="7"/>
        <v>15</v>
      </c>
      <c r="D35" s="50">
        <f t="shared" si="8"/>
        <v>15</v>
      </c>
      <c r="E35" s="83">
        <f t="shared" si="9"/>
        <v>30</v>
      </c>
      <c r="F35" s="442">
        <f t="shared" si="10"/>
        <v>3</v>
      </c>
      <c r="G35" s="143">
        <v>15</v>
      </c>
      <c r="H35" s="66">
        <v>15</v>
      </c>
      <c r="I35" s="58">
        <v>3</v>
      </c>
      <c r="J35" s="152"/>
      <c r="K35" s="57"/>
      <c r="L35" s="58"/>
      <c r="M35" s="107"/>
      <c r="N35" s="57"/>
      <c r="O35" s="58"/>
      <c r="P35" s="107"/>
      <c r="Q35" s="57"/>
      <c r="R35" s="58"/>
      <c r="S35" s="107"/>
      <c r="T35" s="57"/>
      <c r="U35" s="58"/>
      <c r="V35" s="107"/>
      <c r="W35" s="57"/>
      <c r="X35" s="58"/>
      <c r="Y35" s="385" t="s">
        <v>136</v>
      </c>
      <c r="Z35" s="2"/>
    </row>
    <row r="36" spans="1:26" ht="15" x14ac:dyDescent="0.25">
      <c r="A36" s="398">
        <f t="shared" ref="A36:A42" si="11">A35+1</f>
        <v>21</v>
      </c>
      <c r="B36" s="434" t="s">
        <v>25</v>
      </c>
      <c r="C36" s="441">
        <f t="shared" si="7"/>
        <v>15</v>
      </c>
      <c r="D36" s="50">
        <f t="shared" si="8"/>
        <v>15</v>
      </c>
      <c r="E36" s="83">
        <f t="shared" si="9"/>
        <v>30</v>
      </c>
      <c r="F36" s="442">
        <f t="shared" si="10"/>
        <v>3</v>
      </c>
      <c r="G36" s="67">
        <v>15</v>
      </c>
      <c r="H36" s="59">
        <v>15</v>
      </c>
      <c r="I36" s="58">
        <v>3</v>
      </c>
      <c r="J36" s="69"/>
      <c r="K36" s="59"/>
      <c r="L36" s="58"/>
      <c r="M36" s="107"/>
      <c r="N36" s="66"/>
      <c r="O36" s="58"/>
      <c r="P36" s="107"/>
      <c r="Q36" s="59"/>
      <c r="R36" s="58"/>
      <c r="S36" s="107"/>
      <c r="T36" s="59"/>
      <c r="U36" s="58"/>
      <c r="V36" s="107"/>
      <c r="W36" s="59"/>
      <c r="X36" s="58"/>
      <c r="Y36" s="354" t="s">
        <v>137</v>
      </c>
      <c r="Z36" s="2"/>
    </row>
    <row r="37" spans="1:26" ht="15" x14ac:dyDescent="0.25">
      <c r="A37" s="398">
        <f t="shared" si="11"/>
        <v>22</v>
      </c>
      <c r="B37" s="435" t="s">
        <v>78</v>
      </c>
      <c r="C37" s="441">
        <f t="shared" si="7"/>
        <v>15</v>
      </c>
      <c r="D37" s="50">
        <f t="shared" si="8"/>
        <v>15</v>
      </c>
      <c r="E37" s="83">
        <f t="shared" si="9"/>
        <v>30</v>
      </c>
      <c r="F37" s="442">
        <f t="shared" si="10"/>
        <v>3</v>
      </c>
      <c r="G37" s="84">
        <v>15</v>
      </c>
      <c r="H37" s="57">
        <v>15</v>
      </c>
      <c r="I37" s="58">
        <v>3</v>
      </c>
      <c r="J37" s="107"/>
      <c r="K37" s="57"/>
      <c r="L37" s="58"/>
      <c r="M37" s="107"/>
      <c r="N37" s="57"/>
      <c r="O37" s="58"/>
      <c r="P37" s="107"/>
      <c r="Q37" s="57"/>
      <c r="R37" s="58"/>
      <c r="S37" s="107"/>
      <c r="T37" s="57"/>
      <c r="U37" s="58"/>
      <c r="V37" s="107"/>
      <c r="W37" s="57"/>
      <c r="X37" s="58"/>
      <c r="Y37" s="385" t="s">
        <v>137</v>
      </c>
      <c r="Z37" s="2"/>
    </row>
    <row r="38" spans="1:26" ht="15" x14ac:dyDescent="0.25">
      <c r="A38" s="398">
        <f t="shared" si="11"/>
        <v>23</v>
      </c>
      <c r="B38" s="138" t="s">
        <v>82</v>
      </c>
      <c r="C38" s="441">
        <f t="shared" si="7"/>
        <v>15</v>
      </c>
      <c r="D38" s="50">
        <f t="shared" si="8"/>
        <v>15</v>
      </c>
      <c r="E38" s="83">
        <f t="shared" si="9"/>
        <v>30</v>
      </c>
      <c r="F38" s="442">
        <f t="shared" si="10"/>
        <v>2</v>
      </c>
      <c r="G38" s="67"/>
      <c r="H38" s="59"/>
      <c r="I38" s="58"/>
      <c r="J38" s="107">
        <v>15</v>
      </c>
      <c r="K38" s="57">
        <v>15</v>
      </c>
      <c r="L38" s="58">
        <v>2</v>
      </c>
      <c r="M38" s="107"/>
      <c r="N38" s="57"/>
      <c r="O38" s="130"/>
      <c r="P38" s="107"/>
      <c r="Q38" s="57"/>
      <c r="R38" s="58"/>
      <c r="S38" s="107"/>
      <c r="T38" s="57"/>
      <c r="U38" s="58"/>
      <c r="V38" s="107"/>
      <c r="W38" s="57"/>
      <c r="X38" s="58"/>
      <c r="Y38" s="385" t="s">
        <v>136</v>
      </c>
      <c r="Z38" s="2"/>
    </row>
    <row r="39" spans="1:26" ht="15" x14ac:dyDescent="0.25">
      <c r="A39" s="398">
        <f t="shared" si="11"/>
        <v>24</v>
      </c>
      <c r="B39" s="138" t="s">
        <v>83</v>
      </c>
      <c r="C39" s="441">
        <f t="shared" si="7"/>
        <v>15</v>
      </c>
      <c r="D39" s="50">
        <f t="shared" si="8"/>
        <v>15</v>
      </c>
      <c r="E39" s="83">
        <f t="shared" si="9"/>
        <v>30</v>
      </c>
      <c r="F39" s="442">
        <f t="shared" si="10"/>
        <v>2</v>
      </c>
      <c r="G39" s="84"/>
      <c r="H39" s="57"/>
      <c r="I39" s="58"/>
      <c r="J39" s="69">
        <v>15</v>
      </c>
      <c r="K39" s="57">
        <v>15</v>
      </c>
      <c r="L39" s="58">
        <v>2</v>
      </c>
      <c r="M39" s="107"/>
      <c r="N39" s="57"/>
      <c r="O39" s="58"/>
      <c r="P39" s="107"/>
      <c r="Q39" s="57"/>
      <c r="R39" s="58"/>
      <c r="S39" s="107"/>
      <c r="T39" s="57"/>
      <c r="U39" s="58"/>
      <c r="V39" s="107"/>
      <c r="W39" s="57"/>
      <c r="X39" s="58"/>
      <c r="Y39" s="354" t="s">
        <v>136</v>
      </c>
      <c r="Z39" s="2"/>
    </row>
    <row r="40" spans="1:26" ht="15" x14ac:dyDescent="0.25">
      <c r="A40" s="398">
        <f t="shared" si="11"/>
        <v>25</v>
      </c>
      <c r="B40" s="138" t="s">
        <v>80</v>
      </c>
      <c r="C40" s="441">
        <f t="shared" si="7"/>
        <v>0</v>
      </c>
      <c r="D40" s="50">
        <f t="shared" si="8"/>
        <v>15</v>
      </c>
      <c r="E40" s="83">
        <f t="shared" si="9"/>
        <v>15</v>
      </c>
      <c r="F40" s="442">
        <f t="shared" si="10"/>
        <v>1</v>
      </c>
      <c r="G40" s="84">
        <v>0</v>
      </c>
      <c r="H40" s="57">
        <v>15</v>
      </c>
      <c r="I40" s="58">
        <v>1</v>
      </c>
      <c r="J40" s="107"/>
      <c r="K40" s="57"/>
      <c r="L40" s="58"/>
      <c r="M40" s="107"/>
      <c r="N40" s="57"/>
      <c r="O40" s="58"/>
      <c r="P40" s="107"/>
      <c r="Q40" s="57"/>
      <c r="R40" s="58"/>
      <c r="S40" s="107"/>
      <c r="T40" s="57"/>
      <c r="U40" s="58"/>
      <c r="V40" s="107"/>
      <c r="W40" s="57"/>
      <c r="X40" s="58"/>
      <c r="Y40" s="354" t="s">
        <v>137</v>
      </c>
      <c r="Z40" s="2"/>
    </row>
    <row r="41" spans="1:26" ht="15" x14ac:dyDescent="0.25">
      <c r="A41" s="398">
        <f t="shared" si="11"/>
        <v>26</v>
      </c>
      <c r="B41" s="138" t="s">
        <v>85</v>
      </c>
      <c r="C41" s="441">
        <f t="shared" si="7"/>
        <v>15</v>
      </c>
      <c r="D41" s="50">
        <f t="shared" si="8"/>
        <v>30</v>
      </c>
      <c r="E41" s="83">
        <f t="shared" si="9"/>
        <v>45</v>
      </c>
      <c r="F41" s="442">
        <f t="shared" si="10"/>
        <v>4</v>
      </c>
      <c r="G41" s="84"/>
      <c r="H41" s="57"/>
      <c r="I41" s="58"/>
      <c r="J41" s="107">
        <v>15</v>
      </c>
      <c r="K41" s="57">
        <v>30</v>
      </c>
      <c r="L41" s="58">
        <v>4</v>
      </c>
      <c r="M41" s="107"/>
      <c r="N41" s="57"/>
      <c r="O41" s="58"/>
      <c r="P41" s="107"/>
      <c r="Q41" s="57"/>
      <c r="R41" s="58"/>
      <c r="S41" s="107"/>
      <c r="T41" s="57"/>
      <c r="U41" s="58"/>
      <c r="V41" s="107"/>
      <c r="W41" s="57"/>
      <c r="X41" s="58"/>
      <c r="Y41" s="385" t="s">
        <v>137</v>
      </c>
      <c r="Z41" s="2"/>
    </row>
    <row r="42" spans="1:26" ht="15.6" thickBot="1" x14ac:dyDescent="0.3">
      <c r="A42" s="399">
        <f t="shared" si="11"/>
        <v>27</v>
      </c>
      <c r="B42" s="436" t="s">
        <v>86</v>
      </c>
      <c r="C42" s="443">
        <f t="shared" si="7"/>
        <v>0</v>
      </c>
      <c r="D42" s="336">
        <f t="shared" si="8"/>
        <v>30</v>
      </c>
      <c r="E42" s="337">
        <f t="shared" si="9"/>
        <v>30</v>
      </c>
      <c r="F42" s="444">
        <f t="shared" si="10"/>
        <v>3</v>
      </c>
      <c r="G42" s="438"/>
      <c r="H42" s="340"/>
      <c r="I42" s="388"/>
      <c r="J42" s="389">
        <v>0</v>
      </c>
      <c r="K42" s="340">
        <v>30</v>
      </c>
      <c r="L42" s="388">
        <v>3</v>
      </c>
      <c r="M42" s="389"/>
      <c r="N42" s="340"/>
      <c r="O42" s="388"/>
      <c r="P42" s="389"/>
      <c r="Q42" s="340"/>
      <c r="R42" s="388"/>
      <c r="S42" s="389"/>
      <c r="T42" s="400"/>
      <c r="U42" s="388"/>
      <c r="V42" s="389"/>
      <c r="W42" s="340"/>
      <c r="X42" s="388"/>
      <c r="Y42" s="390" t="s">
        <v>137</v>
      </c>
      <c r="Z42" s="2"/>
    </row>
    <row r="43" spans="1:26" ht="13.8" thickBot="1" x14ac:dyDescent="0.3">
      <c r="A43" s="320"/>
      <c r="B43" s="401" t="s">
        <v>112</v>
      </c>
      <c r="C43" s="181">
        <f>SUM(C34:C42)</f>
        <v>105</v>
      </c>
      <c r="D43" s="182">
        <f>SUM(D34:D42)</f>
        <v>165</v>
      </c>
      <c r="E43" s="392">
        <f>SUM(E34:E42)</f>
        <v>270</v>
      </c>
      <c r="F43" s="393">
        <f>SUM(F34:F42)</f>
        <v>23</v>
      </c>
      <c r="G43" s="46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255"/>
    </row>
    <row r="44" spans="1:26" s="115" customFormat="1" ht="18" customHeight="1" thickBot="1" x14ac:dyDescent="0.3">
      <c r="A44" s="556" t="s">
        <v>173</v>
      </c>
      <c r="B44" s="557"/>
      <c r="C44" s="558"/>
      <c r="D44" s="558"/>
      <c r="E44" s="558"/>
      <c r="F44" s="558"/>
      <c r="G44" s="558"/>
      <c r="H44" s="558"/>
      <c r="I44" s="318"/>
      <c r="J44" s="317"/>
      <c r="K44" s="46"/>
      <c r="L44" s="318"/>
      <c r="M44" s="317"/>
      <c r="N44" s="46"/>
      <c r="O44" s="318"/>
      <c r="P44" s="317"/>
      <c r="Q44" s="46"/>
      <c r="R44" s="318"/>
      <c r="S44" s="317"/>
      <c r="T44" s="46"/>
      <c r="U44" s="318"/>
      <c r="V44" s="317"/>
      <c r="W44" s="345"/>
      <c r="X44" s="318"/>
      <c r="Y44" s="346"/>
    </row>
    <row r="45" spans="1:26" x14ac:dyDescent="0.25">
      <c r="A45" s="347">
        <v>28</v>
      </c>
      <c r="B45" s="445" t="s">
        <v>115</v>
      </c>
      <c r="C45" s="450">
        <f t="shared" ref="C45:C67" si="12">G45+J45+M45+P45+S45+V45</f>
        <v>15</v>
      </c>
      <c r="D45" s="402">
        <f t="shared" ref="D45:D67" si="13">SUM(H45+K45+N45+Q45+T45+W45)</f>
        <v>0</v>
      </c>
      <c r="E45" s="403">
        <f t="shared" ref="E45" si="14">SUM(C45:D45)</f>
        <v>15</v>
      </c>
      <c r="F45" s="451">
        <f t="shared" ref="F45:F67" si="15">SUM(X45,U45,R45,O45,L45,I45)</f>
        <v>1</v>
      </c>
      <c r="G45" s="449"/>
      <c r="H45" s="405"/>
      <c r="I45" s="379"/>
      <c r="J45" s="404"/>
      <c r="K45" s="374"/>
      <c r="L45" s="379"/>
      <c r="M45" s="404">
        <v>15</v>
      </c>
      <c r="N45" s="374">
        <v>0</v>
      </c>
      <c r="O45" s="406">
        <v>1</v>
      </c>
      <c r="P45" s="327"/>
      <c r="Q45" s="324"/>
      <c r="R45" s="328"/>
      <c r="S45" s="327"/>
      <c r="T45" s="324"/>
      <c r="U45" s="328"/>
      <c r="V45" s="327"/>
      <c r="W45" s="324"/>
      <c r="X45" s="328"/>
      <c r="Y45" s="352" t="s">
        <v>137</v>
      </c>
    </row>
    <row r="46" spans="1:26" x14ac:dyDescent="0.25">
      <c r="A46" s="353">
        <f>A45+1</f>
        <v>29</v>
      </c>
      <c r="B46" s="435" t="s">
        <v>30</v>
      </c>
      <c r="C46" s="452">
        <f t="shared" si="12"/>
        <v>15</v>
      </c>
      <c r="D46" s="37">
        <f t="shared" si="13"/>
        <v>15</v>
      </c>
      <c r="E46" s="87">
        <f t="shared" ref="E46:E54" si="16">SUM(C46:D46)</f>
        <v>30</v>
      </c>
      <c r="F46" s="453">
        <f t="shared" si="15"/>
        <v>3</v>
      </c>
      <c r="G46" s="84"/>
      <c r="H46" s="169"/>
      <c r="I46" s="58"/>
      <c r="J46" s="107"/>
      <c r="K46" s="57"/>
      <c r="L46" s="58"/>
      <c r="M46" s="107">
        <v>15</v>
      </c>
      <c r="N46" s="57">
        <v>15</v>
      </c>
      <c r="O46" s="171">
        <v>3</v>
      </c>
      <c r="P46" s="62"/>
      <c r="Q46" s="50"/>
      <c r="R46" s="61"/>
      <c r="S46" s="62"/>
      <c r="T46" s="50"/>
      <c r="U46" s="61"/>
      <c r="V46" s="62"/>
      <c r="W46" s="50"/>
      <c r="X46" s="61"/>
      <c r="Y46" s="331" t="s">
        <v>136</v>
      </c>
    </row>
    <row r="47" spans="1:26" x14ac:dyDescent="0.25">
      <c r="A47" s="330">
        <f t="shared" ref="A47:A71" si="17">A46+1</f>
        <v>30</v>
      </c>
      <c r="B47" s="193" t="s">
        <v>116</v>
      </c>
      <c r="C47" s="452">
        <f t="shared" si="12"/>
        <v>15</v>
      </c>
      <c r="D47" s="37">
        <f t="shared" si="13"/>
        <v>15</v>
      </c>
      <c r="E47" s="87">
        <f t="shared" si="16"/>
        <v>30</v>
      </c>
      <c r="F47" s="453">
        <f t="shared" si="15"/>
        <v>2</v>
      </c>
      <c r="G47" s="81"/>
      <c r="H47" s="200"/>
      <c r="I47" s="133"/>
      <c r="J47" s="149"/>
      <c r="K47" s="77"/>
      <c r="L47" s="133"/>
      <c r="M47" s="149">
        <v>15</v>
      </c>
      <c r="N47" s="77">
        <v>15</v>
      </c>
      <c r="O47" s="172">
        <v>2</v>
      </c>
      <c r="P47" s="75"/>
      <c r="Q47" s="37"/>
      <c r="R47" s="40"/>
      <c r="S47" s="75"/>
      <c r="T47" s="37"/>
      <c r="U47" s="40"/>
      <c r="V47" s="75"/>
      <c r="W47" s="37"/>
      <c r="X47" s="40"/>
      <c r="Y47" s="332" t="s">
        <v>137</v>
      </c>
    </row>
    <row r="48" spans="1:26" x14ac:dyDescent="0.25">
      <c r="A48" s="330">
        <f t="shared" si="17"/>
        <v>31</v>
      </c>
      <c r="B48" s="194" t="s">
        <v>117</v>
      </c>
      <c r="C48" s="454">
        <f t="shared" si="12"/>
        <v>15</v>
      </c>
      <c r="D48" s="57">
        <f t="shared" si="13"/>
        <v>15</v>
      </c>
      <c r="E48" s="127">
        <f t="shared" si="16"/>
        <v>30</v>
      </c>
      <c r="F48" s="455">
        <f t="shared" si="15"/>
        <v>2</v>
      </c>
      <c r="G48" s="84"/>
      <c r="H48" s="57"/>
      <c r="I48" s="58"/>
      <c r="J48" s="107"/>
      <c r="K48" s="57"/>
      <c r="L48" s="58"/>
      <c r="M48" s="107">
        <v>15</v>
      </c>
      <c r="N48" s="57">
        <v>15</v>
      </c>
      <c r="O48" s="58">
        <v>2</v>
      </c>
      <c r="P48" s="107"/>
      <c r="Q48" s="57"/>
      <c r="R48" s="58"/>
      <c r="S48" s="107"/>
      <c r="T48" s="57"/>
      <c r="U48" s="58"/>
      <c r="V48" s="107"/>
      <c r="W48" s="57"/>
      <c r="X48" s="58"/>
      <c r="Y48" s="354" t="s">
        <v>137</v>
      </c>
    </row>
    <row r="49" spans="1:25" x14ac:dyDescent="0.25">
      <c r="A49" s="330">
        <f t="shared" si="17"/>
        <v>32</v>
      </c>
      <c r="B49" s="446" t="s">
        <v>188</v>
      </c>
      <c r="C49" s="454">
        <f t="shared" si="12"/>
        <v>15</v>
      </c>
      <c r="D49" s="57">
        <f t="shared" si="13"/>
        <v>15</v>
      </c>
      <c r="E49" s="127">
        <f t="shared" si="16"/>
        <v>30</v>
      </c>
      <c r="F49" s="455">
        <f t="shared" si="15"/>
        <v>2</v>
      </c>
      <c r="G49" s="84"/>
      <c r="H49" s="57"/>
      <c r="I49" s="58"/>
      <c r="J49" s="107"/>
      <c r="K49" s="57"/>
      <c r="L49" s="58"/>
      <c r="M49" s="107">
        <v>15</v>
      </c>
      <c r="N49" s="57">
        <v>15</v>
      </c>
      <c r="O49" s="58">
        <v>2</v>
      </c>
      <c r="P49" s="107"/>
      <c r="Q49" s="57"/>
      <c r="R49" s="58"/>
      <c r="S49" s="107"/>
      <c r="T49" s="57"/>
      <c r="U49" s="58"/>
      <c r="V49" s="107"/>
      <c r="W49" s="57"/>
      <c r="X49" s="203"/>
      <c r="Y49" s="354" t="s">
        <v>136</v>
      </c>
    </row>
    <row r="50" spans="1:25" x14ac:dyDescent="0.25">
      <c r="A50" s="330">
        <f t="shared" si="17"/>
        <v>33</v>
      </c>
      <c r="B50" s="194" t="s">
        <v>118</v>
      </c>
      <c r="C50" s="454">
        <f t="shared" si="12"/>
        <v>15</v>
      </c>
      <c r="D50" s="57">
        <f t="shared" si="13"/>
        <v>15</v>
      </c>
      <c r="E50" s="127">
        <f t="shared" si="16"/>
        <v>30</v>
      </c>
      <c r="F50" s="455">
        <f t="shared" si="15"/>
        <v>2</v>
      </c>
      <c r="G50" s="84"/>
      <c r="H50" s="57"/>
      <c r="I50" s="58"/>
      <c r="J50" s="107"/>
      <c r="K50" s="57"/>
      <c r="L50" s="58"/>
      <c r="M50" s="107">
        <v>15</v>
      </c>
      <c r="N50" s="57">
        <v>15</v>
      </c>
      <c r="O50" s="58">
        <v>2</v>
      </c>
      <c r="P50" s="107"/>
      <c r="Q50" s="57"/>
      <c r="R50" s="58"/>
      <c r="S50" s="107"/>
      <c r="T50" s="57"/>
      <c r="U50" s="58"/>
      <c r="V50" s="107"/>
      <c r="W50" s="57"/>
      <c r="X50" s="58"/>
      <c r="Y50" s="354" t="s">
        <v>136</v>
      </c>
    </row>
    <row r="51" spans="1:25" x14ac:dyDescent="0.25">
      <c r="A51" s="330">
        <f t="shared" si="17"/>
        <v>34</v>
      </c>
      <c r="B51" s="194" t="s">
        <v>119</v>
      </c>
      <c r="C51" s="454">
        <f t="shared" si="12"/>
        <v>15</v>
      </c>
      <c r="D51" s="57">
        <f t="shared" si="13"/>
        <v>15</v>
      </c>
      <c r="E51" s="127">
        <f t="shared" si="16"/>
        <v>30</v>
      </c>
      <c r="F51" s="455">
        <f t="shared" si="15"/>
        <v>3</v>
      </c>
      <c r="G51" s="67"/>
      <c r="H51" s="59"/>
      <c r="I51" s="58"/>
      <c r="J51" s="107"/>
      <c r="K51" s="57"/>
      <c r="L51" s="58"/>
      <c r="M51" s="107">
        <v>15</v>
      </c>
      <c r="N51" s="57">
        <v>15</v>
      </c>
      <c r="O51" s="58">
        <v>3</v>
      </c>
      <c r="P51" s="107"/>
      <c r="Q51" s="57"/>
      <c r="R51" s="58"/>
      <c r="S51" s="107"/>
      <c r="T51" s="57"/>
      <c r="U51" s="58"/>
      <c r="V51" s="107"/>
      <c r="W51" s="57"/>
      <c r="X51" s="58"/>
      <c r="Y51" s="354" t="s">
        <v>136</v>
      </c>
    </row>
    <row r="52" spans="1:25" x14ac:dyDescent="0.25">
      <c r="A52" s="330">
        <f t="shared" si="17"/>
        <v>35</v>
      </c>
      <c r="B52" s="194" t="s">
        <v>120</v>
      </c>
      <c r="C52" s="454">
        <f t="shared" si="12"/>
        <v>0</v>
      </c>
      <c r="D52" s="57">
        <f t="shared" si="13"/>
        <v>90</v>
      </c>
      <c r="E52" s="127">
        <f t="shared" si="16"/>
        <v>90</v>
      </c>
      <c r="F52" s="455">
        <f t="shared" si="15"/>
        <v>9</v>
      </c>
      <c r="G52" s="84"/>
      <c r="H52" s="57"/>
      <c r="I52" s="58"/>
      <c r="J52" s="107"/>
      <c r="K52" s="57"/>
      <c r="L52" s="58"/>
      <c r="M52" s="107">
        <v>0</v>
      </c>
      <c r="N52" s="57">
        <v>30</v>
      </c>
      <c r="O52" s="58">
        <v>3</v>
      </c>
      <c r="P52" s="107">
        <v>0</v>
      </c>
      <c r="Q52" s="57">
        <v>30</v>
      </c>
      <c r="R52" s="58">
        <v>3</v>
      </c>
      <c r="S52" s="107"/>
      <c r="T52" s="57"/>
      <c r="U52" s="58"/>
      <c r="V52" s="107">
        <v>0</v>
      </c>
      <c r="W52" s="57">
        <v>30</v>
      </c>
      <c r="X52" s="58">
        <v>3</v>
      </c>
      <c r="Y52" s="354" t="s">
        <v>137</v>
      </c>
    </row>
    <row r="53" spans="1:25" x14ac:dyDescent="0.25">
      <c r="A53" s="330">
        <f t="shared" si="17"/>
        <v>36</v>
      </c>
      <c r="B53" s="194" t="s">
        <v>121</v>
      </c>
      <c r="C53" s="454">
        <f t="shared" si="12"/>
        <v>15</v>
      </c>
      <c r="D53" s="57">
        <f t="shared" si="13"/>
        <v>15</v>
      </c>
      <c r="E53" s="127">
        <f t="shared" si="16"/>
        <v>30</v>
      </c>
      <c r="F53" s="455">
        <f t="shared" si="15"/>
        <v>2</v>
      </c>
      <c r="G53" s="84"/>
      <c r="H53" s="57"/>
      <c r="I53" s="58"/>
      <c r="J53" s="107"/>
      <c r="K53" s="57"/>
      <c r="L53" s="58"/>
      <c r="M53" s="107">
        <v>15</v>
      </c>
      <c r="N53" s="57">
        <v>15</v>
      </c>
      <c r="O53" s="58">
        <v>2</v>
      </c>
      <c r="P53" s="107"/>
      <c r="Q53" s="57"/>
      <c r="R53" s="58"/>
      <c r="S53" s="107"/>
      <c r="T53" s="57"/>
      <c r="U53" s="58"/>
      <c r="V53" s="107"/>
      <c r="W53" s="57"/>
      <c r="X53" s="58"/>
      <c r="Y53" s="354" t="s">
        <v>137</v>
      </c>
    </row>
    <row r="54" spans="1:25" x14ac:dyDescent="0.25">
      <c r="A54" s="330">
        <f t="shared" si="17"/>
        <v>37</v>
      </c>
      <c r="B54" s="194" t="s">
        <v>37</v>
      </c>
      <c r="C54" s="454">
        <f t="shared" si="12"/>
        <v>0</v>
      </c>
      <c r="D54" s="57">
        <f t="shared" si="13"/>
        <v>30</v>
      </c>
      <c r="E54" s="127">
        <f t="shared" si="16"/>
        <v>30</v>
      </c>
      <c r="F54" s="455">
        <f t="shared" si="15"/>
        <v>3</v>
      </c>
      <c r="G54" s="84"/>
      <c r="H54" s="57"/>
      <c r="I54" s="58"/>
      <c r="J54" s="107"/>
      <c r="K54" s="57"/>
      <c r="L54" s="58"/>
      <c r="M54" s="107"/>
      <c r="N54" s="57"/>
      <c r="O54" s="58"/>
      <c r="P54" s="107">
        <v>0</v>
      </c>
      <c r="Q54" s="57">
        <v>30</v>
      </c>
      <c r="R54" s="58">
        <v>3</v>
      </c>
      <c r="S54" s="107"/>
      <c r="T54" s="57"/>
      <c r="U54" s="58"/>
      <c r="V54" s="107"/>
      <c r="W54" s="57"/>
      <c r="X54" s="58"/>
      <c r="Y54" s="354" t="s">
        <v>137</v>
      </c>
    </row>
    <row r="55" spans="1:25" ht="16.8" x14ac:dyDescent="0.25">
      <c r="A55" s="330">
        <f t="shared" si="17"/>
        <v>38</v>
      </c>
      <c r="B55" s="194" t="s">
        <v>96</v>
      </c>
      <c r="C55" s="454">
        <f t="shared" si="12"/>
        <v>45</v>
      </c>
      <c r="D55" s="57">
        <f t="shared" si="13"/>
        <v>75</v>
      </c>
      <c r="E55" s="127">
        <f t="shared" ref="E55:E71" si="18">SUM(C55:D55)</f>
        <v>120</v>
      </c>
      <c r="F55" s="455">
        <f t="shared" si="15"/>
        <v>16</v>
      </c>
      <c r="G55" s="84"/>
      <c r="H55" s="57"/>
      <c r="I55" s="58"/>
      <c r="J55" s="107"/>
      <c r="K55" s="57"/>
      <c r="L55" s="58"/>
      <c r="M55" s="107"/>
      <c r="N55" s="57"/>
      <c r="O55" s="58"/>
      <c r="P55" s="107">
        <v>30</v>
      </c>
      <c r="Q55" s="57">
        <v>60</v>
      </c>
      <c r="R55" s="58">
        <v>12</v>
      </c>
      <c r="S55" s="107"/>
      <c r="T55" s="57"/>
      <c r="U55" s="58"/>
      <c r="V55" s="107">
        <v>15</v>
      </c>
      <c r="W55" s="57">
        <v>15</v>
      </c>
      <c r="X55" s="58">
        <v>4</v>
      </c>
      <c r="Y55" s="354" t="s">
        <v>142</v>
      </c>
    </row>
    <row r="56" spans="1:25" ht="16.8" x14ac:dyDescent="0.25">
      <c r="A56" s="330">
        <f t="shared" si="17"/>
        <v>39</v>
      </c>
      <c r="B56" s="447" t="s">
        <v>122</v>
      </c>
      <c r="C56" s="456">
        <f t="shared" si="12"/>
        <v>15</v>
      </c>
      <c r="D56" s="64">
        <f t="shared" si="13"/>
        <v>15</v>
      </c>
      <c r="E56" s="201">
        <f t="shared" si="18"/>
        <v>30</v>
      </c>
      <c r="F56" s="457">
        <f t="shared" si="15"/>
        <v>2</v>
      </c>
      <c r="G56" s="85"/>
      <c r="H56" s="88"/>
      <c r="I56" s="135"/>
      <c r="J56" s="202"/>
      <c r="K56" s="134"/>
      <c r="L56" s="135"/>
      <c r="M56" s="202"/>
      <c r="N56" s="134"/>
      <c r="O56" s="170"/>
      <c r="P56" s="202">
        <v>15</v>
      </c>
      <c r="Q56" s="134">
        <v>15</v>
      </c>
      <c r="R56" s="170">
        <v>2</v>
      </c>
      <c r="S56" s="85"/>
      <c r="T56" s="54"/>
      <c r="U56" s="73"/>
      <c r="V56" s="85"/>
      <c r="W56" s="54"/>
      <c r="X56" s="73"/>
      <c r="Y56" s="356" t="s">
        <v>137</v>
      </c>
    </row>
    <row r="57" spans="1:25" x14ac:dyDescent="0.25">
      <c r="A57" s="330">
        <f t="shared" si="17"/>
        <v>40</v>
      </c>
      <c r="B57" s="448" t="s">
        <v>123</v>
      </c>
      <c r="C57" s="452">
        <f t="shared" si="12"/>
        <v>30</v>
      </c>
      <c r="D57" s="37">
        <f t="shared" si="13"/>
        <v>15</v>
      </c>
      <c r="E57" s="87">
        <f t="shared" si="18"/>
        <v>45</v>
      </c>
      <c r="F57" s="458">
        <f t="shared" si="15"/>
        <v>3</v>
      </c>
      <c r="G57" s="75"/>
      <c r="H57" s="129"/>
      <c r="I57" s="58"/>
      <c r="J57" s="107"/>
      <c r="K57" s="57"/>
      <c r="L57" s="58"/>
      <c r="M57" s="107"/>
      <c r="N57" s="57"/>
      <c r="O57" s="172"/>
      <c r="P57" s="107">
        <v>30</v>
      </c>
      <c r="Q57" s="57">
        <v>15</v>
      </c>
      <c r="R57" s="172">
        <v>3</v>
      </c>
      <c r="S57" s="75"/>
      <c r="T57" s="37"/>
      <c r="U57" s="40"/>
      <c r="V57" s="62"/>
      <c r="W57" s="50"/>
      <c r="X57" s="61"/>
      <c r="Y57" s="331" t="s">
        <v>136</v>
      </c>
    </row>
    <row r="58" spans="1:25" x14ac:dyDescent="0.25">
      <c r="A58" s="330">
        <f t="shared" si="17"/>
        <v>41</v>
      </c>
      <c r="B58" s="194" t="s">
        <v>107</v>
      </c>
      <c r="C58" s="452">
        <f t="shared" si="12"/>
        <v>30</v>
      </c>
      <c r="D58" s="37">
        <f t="shared" si="13"/>
        <v>0</v>
      </c>
      <c r="E58" s="87">
        <f t="shared" si="18"/>
        <v>30</v>
      </c>
      <c r="F58" s="459">
        <f t="shared" si="15"/>
        <v>2</v>
      </c>
      <c r="G58" s="84"/>
      <c r="H58" s="169"/>
      <c r="I58" s="58"/>
      <c r="J58" s="107"/>
      <c r="K58" s="57"/>
      <c r="L58" s="58"/>
      <c r="M58" s="107"/>
      <c r="N58" s="57"/>
      <c r="O58" s="173"/>
      <c r="P58" s="107">
        <v>30</v>
      </c>
      <c r="Q58" s="57">
        <v>0</v>
      </c>
      <c r="R58" s="173">
        <v>2</v>
      </c>
      <c r="S58" s="107"/>
      <c r="T58" s="57"/>
      <c r="U58" s="58"/>
      <c r="V58" s="62"/>
      <c r="W58" s="50"/>
      <c r="X58" s="61"/>
      <c r="Y58" s="331" t="s">
        <v>136</v>
      </c>
    </row>
    <row r="59" spans="1:25" x14ac:dyDescent="0.25">
      <c r="A59" s="330">
        <f t="shared" si="17"/>
        <v>42</v>
      </c>
      <c r="B59" s="194" t="s">
        <v>67</v>
      </c>
      <c r="C59" s="452">
        <f t="shared" si="12"/>
        <v>15</v>
      </c>
      <c r="D59" s="37">
        <f t="shared" si="13"/>
        <v>0</v>
      </c>
      <c r="E59" s="87">
        <f t="shared" si="18"/>
        <v>15</v>
      </c>
      <c r="F59" s="453">
        <f t="shared" si="15"/>
        <v>1</v>
      </c>
      <c r="G59" s="84"/>
      <c r="H59" s="169"/>
      <c r="I59" s="58"/>
      <c r="J59" s="107"/>
      <c r="K59" s="57"/>
      <c r="L59" s="58"/>
      <c r="M59" s="107"/>
      <c r="N59" s="57"/>
      <c r="O59" s="173"/>
      <c r="P59" s="107">
        <v>15</v>
      </c>
      <c r="Q59" s="57">
        <v>0</v>
      </c>
      <c r="R59" s="173">
        <v>1</v>
      </c>
      <c r="S59" s="107"/>
      <c r="T59" s="57"/>
      <c r="U59" s="58"/>
      <c r="V59" s="75"/>
      <c r="W59" s="37"/>
      <c r="X59" s="40"/>
      <c r="Y59" s="332" t="s">
        <v>137</v>
      </c>
    </row>
    <row r="60" spans="1:25" x14ac:dyDescent="0.25">
      <c r="A60" s="330">
        <f t="shared" si="17"/>
        <v>43</v>
      </c>
      <c r="B60" s="194" t="s">
        <v>124</v>
      </c>
      <c r="C60" s="452">
        <f t="shared" si="12"/>
        <v>15</v>
      </c>
      <c r="D60" s="37">
        <f t="shared" si="13"/>
        <v>0</v>
      </c>
      <c r="E60" s="87">
        <f t="shared" si="18"/>
        <v>15</v>
      </c>
      <c r="F60" s="453">
        <f t="shared" si="15"/>
        <v>1</v>
      </c>
      <c r="G60" s="84"/>
      <c r="H60" s="169"/>
      <c r="I60" s="58"/>
      <c r="J60" s="107"/>
      <c r="K60" s="57"/>
      <c r="L60" s="58"/>
      <c r="M60" s="107"/>
      <c r="N60" s="57"/>
      <c r="O60" s="173"/>
      <c r="P60" s="107">
        <v>15</v>
      </c>
      <c r="Q60" s="57">
        <v>0</v>
      </c>
      <c r="R60" s="173">
        <v>1</v>
      </c>
      <c r="S60" s="107"/>
      <c r="T60" s="57"/>
      <c r="U60" s="58"/>
      <c r="V60" s="62"/>
      <c r="W60" s="50"/>
      <c r="X60" s="61"/>
      <c r="Y60" s="331" t="s">
        <v>137</v>
      </c>
    </row>
    <row r="61" spans="1:25" ht="16.8" x14ac:dyDescent="0.25">
      <c r="A61" s="330">
        <f t="shared" si="17"/>
        <v>44</v>
      </c>
      <c r="B61" s="446" t="s">
        <v>125</v>
      </c>
      <c r="C61" s="452">
        <f t="shared" si="12"/>
        <v>0</v>
      </c>
      <c r="D61" s="37">
        <f t="shared" si="13"/>
        <v>15</v>
      </c>
      <c r="E61" s="87">
        <f t="shared" si="18"/>
        <v>15</v>
      </c>
      <c r="F61" s="453">
        <f t="shared" si="15"/>
        <v>1</v>
      </c>
      <c r="G61" s="84"/>
      <c r="H61" s="57"/>
      <c r="I61" s="58"/>
      <c r="J61" s="107"/>
      <c r="K61" s="57"/>
      <c r="L61" s="58"/>
      <c r="M61" s="107"/>
      <c r="N61" s="57"/>
      <c r="O61" s="58"/>
      <c r="P61" s="107"/>
      <c r="Q61" s="57"/>
      <c r="R61" s="58"/>
      <c r="S61" s="107"/>
      <c r="T61" s="57"/>
      <c r="U61" s="58"/>
      <c r="V61" s="62">
        <v>0</v>
      </c>
      <c r="W61" s="50">
        <v>15</v>
      </c>
      <c r="X61" s="86">
        <v>1</v>
      </c>
      <c r="Y61" s="331" t="s">
        <v>137</v>
      </c>
    </row>
    <row r="62" spans="1:25" x14ac:dyDescent="0.25">
      <c r="A62" s="330">
        <f t="shared" si="17"/>
        <v>45</v>
      </c>
      <c r="B62" s="194" t="s">
        <v>126</v>
      </c>
      <c r="C62" s="452">
        <f t="shared" si="12"/>
        <v>0</v>
      </c>
      <c r="D62" s="37">
        <f t="shared" si="13"/>
        <v>15</v>
      </c>
      <c r="E62" s="87">
        <f t="shared" si="18"/>
        <v>15</v>
      </c>
      <c r="F62" s="453">
        <f t="shared" si="15"/>
        <v>1</v>
      </c>
      <c r="G62" s="84"/>
      <c r="H62" s="57"/>
      <c r="I62" s="58"/>
      <c r="J62" s="107"/>
      <c r="K62" s="57"/>
      <c r="L62" s="58"/>
      <c r="M62" s="107"/>
      <c r="N62" s="57"/>
      <c r="O62" s="58"/>
      <c r="P62" s="107"/>
      <c r="Q62" s="57"/>
      <c r="R62" s="58"/>
      <c r="S62" s="107"/>
      <c r="T62" s="57"/>
      <c r="U62" s="58"/>
      <c r="V62" s="62">
        <v>0</v>
      </c>
      <c r="W62" s="50">
        <v>15</v>
      </c>
      <c r="X62" s="61">
        <v>1</v>
      </c>
      <c r="Y62" s="331" t="s">
        <v>137</v>
      </c>
    </row>
    <row r="63" spans="1:25" x14ac:dyDescent="0.25">
      <c r="A63" s="330">
        <f t="shared" si="17"/>
        <v>46</v>
      </c>
      <c r="B63" s="194" t="s">
        <v>127</v>
      </c>
      <c r="C63" s="452">
        <f t="shared" si="12"/>
        <v>0</v>
      </c>
      <c r="D63" s="37">
        <f t="shared" si="13"/>
        <v>30</v>
      </c>
      <c r="E63" s="87">
        <f t="shared" si="18"/>
        <v>30</v>
      </c>
      <c r="F63" s="453">
        <f t="shared" si="15"/>
        <v>2</v>
      </c>
      <c r="G63" s="67"/>
      <c r="H63" s="59"/>
      <c r="I63" s="58"/>
      <c r="J63" s="107"/>
      <c r="K63" s="57"/>
      <c r="L63" s="58"/>
      <c r="M63" s="107"/>
      <c r="N63" s="57"/>
      <c r="O63" s="58"/>
      <c r="P63" s="107"/>
      <c r="Q63" s="57"/>
      <c r="R63" s="58"/>
      <c r="S63" s="107"/>
      <c r="T63" s="57"/>
      <c r="U63" s="58"/>
      <c r="V63" s="62">
        <v>0</v>
      </c>
      <c r="W63" s="50">
        <v>30</v>
      </c>
      <c r="X63" s="61">
        <v>2</v>
      </c>
      <c r="Y63" s="331" t="s">
        <v>137</v>
      </c>
    </row>
    <row r="64" spans="1:25" x14ac:dyDescent="0.25">
      <c r="A64" s="330">
        <f t="shared" si="17"/>
        <v>47</v>
      </c>
      <c r="B64" s="194" t="s">
        <v>128</v>
      </c>
      <c r="C64" s="452">
        <f t="shared" si="12"/>
        <v>15</v>
      </c>
      <c r="D64" s="37">
        <f t="shared" si="13"/>
        <v>0</v>
      </c>
      <c r="E64" s="87">
        <f t="shared" si="18"/>
        <v>15</v>
      </c>
      <c r="F64" s="453">
        <f t="shared" si="15"/>
        <v>1</v>
      </c>
      <c r="G64" s="84"/>
      <c r="H64" s="57"/>
      <c r="I64" s="58"/>
      <c r="J64" s="107"/>
      <c r="K64" s="57"/>
      <c r="L64" s="58"/>
      <c r="M64" s="107"/>
      <c r="N64" s="57"/>
      <c r="O64" s="58"/>
      <c r="P64" s="107"/>
      <c r="Q64" s="57"/>
      <c r="R64" s="58"/>
      <c r="S64" s="107"/>
      <c r="T64" s="57"/>
      <c r="U64" s="58"/>
      <c r="V64" s="62">
        <v>15</v>
      </c>
      <c r="W64" s="50">
        <v>0</v>
      </c>
      <c r="X64" s="61">
        <v>1</v>
      </c>
      <c r="Y64" s="331" t="s">
        <v>137</v>
      </c>
    </row>
    <row r="65" spans="1:25" x14ac:dyDescent="0.25">
      <c r="A65" s="330">
        <f t="shared" si="17"/>
        <v>48</v>
      </c>
      <c r="B65" s="194" t="s">
        <v>129</v>
      </c>
      <c r="C65" s="452">
        <f t="shared" si="12"/>
        <v>15</v>
      </c>
      <c r="D65" s="37">
        <f t="shared" si="13"/>
        <v>15</v>
      </c>
      <c r="E65" s="87">
        <f t="shared" si="18"/>
        <v>30</v>
      </c>
      <c r="F65" s="453">
        <f t="shared" si="15"/>
        <v>2</v>
      </c>
      <c r="G65" s="84"/>
      <c r="H65" s="57"/>
      <c r="I65" s="58"/>
      <c r="J65" s="107"/>
      <c r="K65" s="57"/>
      <c r="L65" s="58"/>
      <c r="M65" s="107"/>
      <c r="N65" s="57"/>
      <c r="O65" s="58"/>
      <c r="P65" s="107"/>
      <c r="Q65" s="57"/>
      <c r="R65" s="58"/>
      <c r="S65" s="107"/>
      <c r="T65" s="57"/>
      <c r="U65" s="58"/>
      <c r="V65" s="62">
        <v>15</v>
      </c>
      <c r="W65" s="50">
        <v>15</v>
      </c>
      <c r="X65" s="61">
        <v>2</v>
      </c>
      <c r="Y65" s="331" t="s">
        <v>137</v>
      </c>
    </row>
    <row r="66" spans="1:25" x14ac:dyDescent="0.25">
      <c r="A66" s="357">
        <f t="shared" si="17"/>
        <v>49</v>
      </c>
      <c r="B66" s="142" t="s">
        <v>130</v>
      </c>
      <c r="C66" s="452">
        <f t="shared" si="12"/>
        <v>15</v>
      </c>
      <c r="D66" s="37">
        <f t="shared" si="13"/>
        <v>15</v>
      </c>
      <c r="E66" s="87">
        <f t="shared" si="18"/>
        <v>30</v>
      </c>
      <c r="F66" s="453">
        <f t="shared" si="15"/>
        <v>2</v>
      </c>
      <c r="G66" s="81"/>
      <c r="H66" s="77"/>
      <c r="I66" s="133"/>
      <c r="J66" s="149"/>
      <c r="K66" s="77"/>
      <c r="L66" s="133"/>
      <c r="M66" s="149"/>
      <c r="N66" s="77"/>
      <c r="O66" s="133"/>
      <c r="P66" s="149"/>
      <c r="Q66" s="77"/>
      <c r="R66" s="133"/>
      <c r="S66" s="149"/>
      <c r="T66" s="77"/>
      <c r="U66" s="133"/>
      <c r="V66" s="75">
        <v>15</v>
      </c>
      <c r="W66" s="37">
        <v>15</v>
      </c>
      <c r="X66" s="40">
        <v>2</v>
      </c>
      <c r="Y66" s="332" t="s">
        <v>137</v>
      </c>
    </row>
    <row r="67" spans="1:25" x14ac:dyDescent="0.25">
      <c r="A67" s="12">
        <f t="shared" si="17"/>
        <v>50</v>
      </c>
      <c r="B67" s="194" t="s">
        <v>131</v>
      </c>
      <c r="C67" s="504">
        <f t="shared" si="12"/>
        <v>15</v>
      </c>
      <c r="D67" s="275">
        <f t="shared" si="13"/>
        <v>0</v>
      </c>
      <c r="E67" s="83">
        <f t="shared" si="18"/>
        <v>15</v>
      </c>
      <c r="F67" s="505">
        <f t="shared" si="15"/>
        <v>1</v>
      </c>
      <c r="G67" s="84"/>
      <c r="H67" s="57"/>
      <c r="I67" s="58"/>
      <c r="J67" s="107"/>
      <c r="K67" s="57"/>
      <c r="L67" s="58"/>
      <c r="M67" s="107"/>
      <c r="N67" s="57"/>
      <c r="O67" s="58"/>
      <c r="P67" s="107"/>
      <c r="Q67" s="57"/>
      <c r="R67" s="58"/>
      <c r="S67" s="107"/>
      <c r="T67" s="57"/>
      <c r="U67" s="58"/>
      <c r="V67" s="277">
        <v>15</v>
      </c>
      <c r="W67" s="275">
        <v>0</v>
      </c>
      <c r="X67" s="278">
        <v>1</v>
      </c>
      <c r="Y67" s="279" t="s">
        <v>137</v>
      </c>
    </row>
    <row r="68" spans="1:25" ht="9" customHeight="1" thickBot="1" x14ac:dyDescent="0.3">
      <c r="A68" s="312"/>
      <c r="B68" s="421"/>
      <c r="C68" s="314"/>
      <c r="D68" s="46"/>
      <c r="E68" s="315"/>
      <c r="F68" s="316"/>
      <c r="G68" s="317"/>
      <c r="H68" s="46"/>
      <c r="I68" s="318"/>
      <c r="J68" s="317"/>
      <c r="K68" s="46"/>
      <c r="L68" s="318"/>
      <c r="M68" s="317"/>
      <c r="N68" s="46"/>
      <c r="O68" s="318"/>
      <c r="P68" s="317"/>
      <c r="Q68" s="46"/>
      <c r="R68" s="318"/>
      <c r="S68" s="317"/>
      <c r="T68" s="46"/>
      <c r="U68" s="318"/>
      <c r="V68" s="317"/>
      <c r="W68" s="46"/>
      <c r="X68" s="318"/>
      <c r="Y68" s="319"/>
    </row>
    <row r="69" spans="1:25" x14ac:dyDescent="0.25">
      <c r="A69" s="321">
        <f>A67+1</f>
        <v>51</v>
      </c>
      <c r="B69" s="500" t="s">
        <v>132</v>
      </c>
      <c r="C69" s="482">
        <f>G69+J69+M69+P69+S69+V69</f>
        <v>15</v>
      </c>
      <c r="D69" s="483">
        <f>SUM(H69+K69+N69+Q69+T69+W69)</f>
        <v>15</v>
      </c>
      <c r="E69" s="325">
        <f t="shared" si="18"/>
        <v>30</v>
      </c>
      <c r="F69" s="484">
        <f>SUM(X69,U69,R69,O69,L69,I69)</f>
        <v>2</v>
      </c>
      <c r="G69" s="449"/>
      <c r="H69" s="374"/>
      <c r="I69" s="379"/>
      <c r="J69" s="404"/>
      <c r="K69" s="374"/>
      <c r="L69" s="379"/>
      <c r="M69" s="404"/>
      <c r="N69" s="374"/>
      <c r="O69" s="379"/>
      <c r="P69" s="404"/>
      <c r="Q69" s="374"/>
      <c r="R69" s="379"/>
      <c r="S69" s="404"/>
      <c r="T69" s="374"/>
      <c r="U69" s="379"/>
      <c r="V69" s="501">
        <v>15</v>
      </c>
      <c r="W69" s="483">
        <v>15</v>
      </c>
      <c r="X69" s="502">
        <v>2</v>
      </c>
      <c r="Y69" s="503" t="s">
        <v>136</v>
      </c>
    </row>
    <row r="70" spans="1:25" ht="16.8" x14ac:dyDescent="0.25">
      <c r="A70" s="353">
        <f t="shared" si="17"/>
        <v>52</v>
      </c>
      <c r="B70" s="479" t="s">
        <v>133</v>
      </c>
      <c r="C70" s="456">
        <f>G70+J70+M70+P70+S70+V70</f>
        <v>15</v>
      </c>
      <c r="D70" s="64">
        <f>SUM(H70+K70+N70+Q70+T70+W70)</f>
        <v>15</v>
      </c>
      <c r="E70" s="201">
        <f t="shared" si="18"/>
        <v>30</v>
      </c>
      <c r="F70" s="459">
        <f>SUM(X70,U70,R70,O70,L70,I70)</f>
        <v>3</v>
      </c>
      <c r="G70" s="481"/>
      <c r="H70" s="134"/>
      <c r="I70" s="135"/>
      <c r="J70" s="202"/>
      <c r="K70" s="134"/>
      <c r="L70" s="135"/>
      <c r="M70" s="202"/>
      <c r="N70" s="134"/>
      <c r="O70" s="135"/>
      <c r="P70" s="202"/>
      <c r="Q70" s="134"/>
      <c r="R70" s="135"/>
      <c r="S70" s="202"/>
      <c r="T70" s="134"/>
      <c r="U70" s="135"/>
      <c r="V70" s="85">
        <v>15</v>
      </c>
      <c r="W70" s="54">
        <v>15</v>
      </c>
      <c r="X70" s="73">
        <v>3</v>
      </c>
      <c r="Y70" s="356" t="s">
        <v>137</v>
      </c>
    </row>
    <row r="71" spans="1:25" ht="17.399999999999999" thickBot="1" x14ac:dyDescent="0.3">
      <c r="A71" s="333">
        <f t="shared" si="17"/>
        <v>53</v>
      </c>
      <c r="B71" s="480" t="s">
        <v>134</v>
      </c>
      <c r="C71" s="443">
        <f>G71+J71+M71+P71+S71+V71</f>
        <v>15</v>
      </c>
      <c r="D71" s="336">
        <f>SUM(H71+K71+N71+Q71+T71+W71)</f>
        <v>15</v>
      </c>
      <c r="E71" s="337">
        <f t="shared" si="18"/>
        <v>30</v>
      </c>
      <c r="F71" s="444">
        <f>SUM(X71,U71,R71,O71,L71,I71)</f>
        <v>3</v>
      </c>
      <c r="G71" s="407"/>
      <c r="H71" s="408"/>
      <c r="I71" s="409"/>
      <c r="J71" s="407"/>
      <c r="K71" s="408"/>
      <c r="L71" s="409"/>
      <c r="M71" s="407"/>
      <c r="N71" s="408"/>
      <c r="O71" s="409"/>
      <c r="P71" s="407"/>
      <c r="Q71" s="408"/>
      <c r="R71" s="409"/>
      <c r="S71" s="407"/>
      <c r="T71" s="408"/>
      <c r="U71" s="409"/>
      <c r="V71" s="410">
        <v>15</v>
      </c>
      <c r="W71" s="336">
        <v>15</v>
      </c>
      <c r="X71" s="411">
        <v>3</v>
      </c>
      <c r="Y71" s="412" t="s">
        <v>137</v>
      </c>
    </row>
    <row r="72" spans="1:25" ht="13.8" thickBot="1" x14ac:dyDescent="0.3">
      <c r="A72" s="320"/>
      <c r="B72" s="391" t="s">
        <v>112</v>
      </c>
      <c r="C72" s="181">
        <f>SUM(C45:C71)</f>
        <v>375</v>
      </c>
      <c r="D72" s="182">
        <f>SUM(D45:D71)</f>
        <v>465</v>
      </c>
      <c r="E72" s="183">
        <f>SUM(E45:E71)</f>
        <v>840</v>
      </c>
      <c r="F72" s="184">
        <f>SUM(F45:F71)</f>
        <v>72</v>
      </c>
      <c r="G72" s="46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250"/>
    </row>
    <row r="73" spans="1:25" ht="13.8" thickBot="1" x14ac:dyDescent="0.3">
      <c r="A73" s="9">
        <v>54</v>
      </c>
      <c r="B73" s="413" t="s">
        <v>39</v>
      </c>
      <c r="C73" s="477"/>
      <c r="D73" s="42"/>
      <c r="E73" s="42"/>
      <c r="F73" s="42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257"/>
    </row>
    <row r="74" spans="1:25" x14ac:dyDescent="0.25">
      <c r="A74" s="22" t="s">
        <v>40</v>
      </c>
      <c r="B74" s="138" t="s">
        <v>41</v>
      </c>
      <c r="C74" s="439">
        <f>G74+J74+M74+P74+S74+V74</f>
        <v>5</v>
      </c>
      <c r="D74" s="324">
        <f>SUM(H74,K74,N74,Q74,T74,W74)</f>
        <v>90</v>
      </c>
      <c r="E74" s="474">
        <f>SUM(C74:D74)</f>
        <v>95</v>
      </c>
      <c r="F74" s="475">
        <f>I74+L74+O74+R74+U74+X74</f>
        <v>4</v>
      </c>
      <c r="G74" s="89"/>
      <c r="H74" s="54"/>
      <c r="I74" s="61"/>
      <c r="J74" s="90">
        <v>5</v>
      </c>
      <c r="K74" s="91">
        <v>90</v>
      </c>
      <c r="L74" s="52">
        <v>4</v>
      </c>
      <c r="M74" s="90"/>
      <c r="N74" s="91"/>
      <c r="O74" s="52"/>
      <c r="P74" s="90"/>
      <c r="Q74" s="91"/>
      <c r="R74" s="52"/>
      <c r="S74" s="62"/>
      <c r="T74" s="50"/>
      <c r="U74" s="61"/>
      <c r="V74" s="62"/>
      <c r="W74" s="50"/>
      <c r="X74" s="61"/>
      <c r="Y74" s="249" t="s">
        <v>137</v>
      </c>
    </row>
    <row r="75" spans="1:25" x14ac:dyDescent="0.25">
      <c r="A75" s="22" t="s">
        <v>42</v>
      </c>
      <c r="B75" s="138" t="s">
        <v>43</v>
      </c>
      <c r="C75" s="441">
        <f>G75+J75+M75+P75+S75+V75</f>
        <v>0</v>
      </c>
      <c r="D75" s="50">
        <f>SUM(H75,K75,N75,Q75,T75,W75)</f>
        <v>42</v>
      </c>
      <c r="E75" s="51">
        <f>SUM(C75:D75)</f>
        <v>42</v>
      </c>
      <c r="F75" s="476">
        <f>I75+L75+O75+R75+U75+X75</f>
        <v>2</v>
      </c>
      <c r="G75" s="62"/>
      <c r="H75" s="50"/>
      <c r="I75" s="61"/>
      <c r="J75" s="90"/>
      <c r="K75" s="91"/>
      <c r="L75" s="52"/>
      <c r="M75" s="90"/>
      <c r="N75" s="91"/>
      <c r="O75" s="52"/>
      <c r="P75" s="90">
        <v>0</v>
      </c>
      <c r="Q75" s="91">
        <v>42</v>
      </c>
      <c r="R75" s="52">
        <v>2</v>
      </c>
      <c r="S75" s="62"/>
      <c r="T75" s="50"/>
      <c r="U75" s="61"/>
      <c r="V75" s="62"/>
      <c r="W75" s="50"/>
      <c r="X75" s="61"/>
      <c r="Y75" s="249" t="s">
        <v>137</v>
      </c>
    </row>
    <row r="76" spans="1:25" ht="13.8" thickBot="1" x14ac:dyDescent="0.3">
      <c r="A76" s="22" t="s">
        <v>44</v>
      </c>
      <c r="B76" s="138" t="s">
        <v>45</v>
      </c>
      <c r="C76" s="443">
        <f>G76+J76+M76+P76+S76+V76</f>
        <v>0</v>
      </c>
      <c r="D76" s="336">
        <f>SUM(H76,K76,N76,Q76,T76,W76)</f>
        <v>52</v>
      </c>
      <c r="E76" s="387">
        <f>SUM(C76:D76)</f>
        <v>52</v>
      </c>
      <c r="F76" s="478">
        <f>I76+L76+O76+R76+U76+X76</f>
        <v>2</v>
      </c>
      <c r="G76" s="98"/>
      <c r="H76" s="93"/>
      <c r="I76" s="94"/>
      <c r="J76" s="95"/>
      <c r="K76" s="96"/>
      <c r="L76" s="97"/>
      <c r="M76" s="95">
        <v>0</v>
      </c>
      <c r="N76" s="96">
        <v>52</v>
      </c>
      <c r="O76" s="97">
        <v>2</v>
      </c>
      <c r="P76" s="95"/>
      <c r="Q76" s="96"/>
      <c r="R76" s="97"/>
      <c r="S76" s="98"/>
      <c r="T76" s="93"/>
      <c r="U76" s="94"/>
      <c r="V76" s="98"/>
      <c r="W76" s="93"/>
      <c r="X76" s="94"/>
      <c r="Y76" s="258" t="s">
        <v>137</v>
      </c>
    </row>
    <row r="77" spans="1:25" ht="13.8" thickBot="1" x14ac:dyDescent="0.3">
      <c r="A77" s="9"/>
      <c r="B77" s="192" t="s">
        <v>112</v>
      </c>
      <c r="C77" s="41">
        <f>SUM(C74:C76)</f>
        <v>5</v>
      </c>
      <c r="D77" s="99">
        <f>SUM(D74:D76)</f>
        <v>184</v>
      </c>
      <c r="E77" s="100">
        <f>SUM(E74:E76)</f>
        <v>189</v>
      </c>
      <c r="F77" s="101">
        <f>SUM(F74:F76)</f>
        <v>8</v>
      </c>
      <c r="G77" s="46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259"/>
    </row>
    <row r="78" spans="1:25" ht="13.8" thickBot="1" x14ac:dyDescent="0.3">
      <c r="A78" s="526" t="s">
        <v>46</v>
      </c>
      <c r="B78" s="526"/>
      <c r="C78" s="42"/>
      <c r="D78" s="42"/>
      <c r="E78" s="42"/>
      <c r="F78" s="42"/>
      <c r="G78" s="34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260"/>
    </row>
    <row r="79" spans="1:25" x14ac:dyDescent="0.25">
      <c r="A79" s="9">
        <v>55</v>
      </c>
      <c r="B79" s="138" t="s">
        <v>47</v>
      </c>
      <c r="C79" s="439">
        <f>G79+J79+M79+P79+S79+V79</f>
        <v>0</v>
      </c>
      <c r="D79" s="324">
        <f>SUM(H79+K79+N79+Q79+T79+W79)</f>
        <v>30</v>
      </c>
      <c r="E79" s="474">
        <f t="shared" ref="E79:E80" si="19">SUM(C79:D79)</f>
        <v>30</v>
      </c>
      <c r="F79" s="475">
        <f>SUM(I79,L79,O79,R79,U79,X79)</f>
        <v>2</v>
      </c>
      <c r="G79" s="473">
        <v>0</v>
      </c>
      <c r="H79" s="50">
        <v>15</v>
      </c>
      <c r="I79" s="61">
        <v>1</v>
      </c>
      <c r="J79" s="62">
        <v>0</v>
      </c>
      <c r="K79" s="50">
        <v>15</v>
      </c>
      <c r="L79" s="61">
        <v>1</v>
      </c>
      <c r="M79" s="62"/>
      <c r="N79" s="50"/>
      <c r="O79" s="61"/>
      <c r="P79" s="62"/>
      <c r="Q79" s="50"/>
      <c r="R79" s="61"/>
      <c r="S79" s="62"/>
      <c r="T79" s="50"/>
      <c r="U79" s="61"/>
      <c r="V79" s="62"/>
      <c r="W79" s="50"/>
      <c r="X79" s="61"/>
      <c r="Y79" s="249" t="s">
        <v>137</v>
      </c>
    </row>
    <row r="80" spans="1:25" ht="13.8" thickBot="1" x14ac:dyDescent="0.3">
      <c r="A80" s="9">
        <v>56</v>
      </c>
      <c r="B80" s="138" t="s">
        <v>93</v>
      </c>
      <c r="C80" s="441">
        <f>G80+J80+M80+P80+S80+V80</f>
        <v>0</v>
      </c>
      <c r="D80" s="50">
        <f>SUM(H80+K80+N80+Q80+T80+W80)</f>
        <v>90</v>
      </c>
      <c r="E80" s="51">
        <f t="shared" si="19"/>
        <v>90</v>
      </c>
      <c r="F80" s="476">
        <f>SUM(I80,L80,O80,R80,U80,X80)</f>
        <v>9</v>
      </c>
      <c r="G80" s="62"/>
      <c r="H80" s="50"/>
      <c r="I80" s="61"/>
      <c r="J80" s="62"/>
      <c r="K80" s="50"/>
      <c r="L80" s="61"/>
      <c r="M80" s="62">
        <v>0</v>
      </c>
      <c r="N80" s="50">
        <v>30</v>
      </c>
      <c r="O80" s="61">
        <v>3</v>
      </c>
      <c r="P80" s="62">
        <v>0</v>
      </c>
      <c r="Q80" s="50">
        <v>30</v>
      </c>
      <c r="R80" s="61">
        <v>3</v>
      </c>
      <c r="S80" s="62"/>
      <c r="T80" s="50"/>
      <c r="U80" s="61"/>
      <c r="V80" s="62">
        <v>0</v>
      </c>
      <c r="W80" s="50">
        <v>30</v>
      </c>
      <c r="X80" s="61">
        <v>3</v>
      </c>
      <c r="Y80" s="249" t="s">
        <v>137</v>
      </c>
    </row>
    <row r="81" spans="1:25" ht="13.8" thickBot="1" x14ac:dyDescent="0.3">
      <c r="A81" s="286"/>
      <c r="B81" s="460" t="s">
        <v>112</v>
      </c>
      <c r="C81" s="41">
        <f>SUM(C79:C80)</f>
        <v>0</v>
      </c>
      <c r="D81" s="99">
        <f>SUM(D79:D80)</f>
        <v>120</v>
      </c>
      <c r="E81" s="100">
        <f>SUM(E79:E80)</f>
        <v>120</v>
      </c>
      <c r="F81" s="101">
        <f>SUM(F79:F80)</f>
        <v>11</v>
      </c>
      <c r="G81" s="46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259"/>
    </row>
    <row r="82" spans="1:25" ht="13.8" thickBot="1" x14ac:dyDescent="0.3">
      <c r="A82" s="372">
        <v>57</v>
      </c>
      <c r="B82" s="463" t="s">
        <v>38</v>
      </c>
      <c r="C82" s="469">
        <f>SUM(G82,J82,M82,P82,S82,V82)</f>
        <v>0</v>
      </c>
      <c r="D82" s="374">
        <f>SUM(H82,K82,N82,Q82,T82,W82)</f>
        <v>0</v>
      </c>
      <c r="E82" s="375">
        <f t="shared" ref="E82:E83" si="20">SUM(C82:D82)</f>
        <v>0</v>
      </c>
      <c r="F82" s="470">
        <f>SUM(I82,L82,O82,R82,U82,X82)</f>
        <v>10</v>
      </c>
      <c r="G82" s="449"/>
      <c r="H82" s="374"/>
      <c r="I82" s="379"/>
      <c r="J82" s="404"/>
      <c r="K82" s="374"/>
      <c r="L82" s="379"/>
      <c r="M82" s="404"/>
      <c r="N82" s="374"/>
      <c r="O82" s="379"/>
      <c r="P82" s="404"/>
      <c r="Q82" s="374"/>
      <c r="R82" s="379"/>
      <c r="S82" s="404"/>
      <c r="T82" s="374"/>
      <c r="U82" s="379"/>
      <c r="V82" s="404">
        <v>0</v>
      </c>
      <c r="W82" s="374">
        <v>0</v>
      </c>
      <c r="X82" s="379">
        <v>10</v>
      </c>
      <c r="Y82" s="397" t="s">
        <v>140</v>
      </c>
    </row>
    <row r="83" spans="1:25" ht="18" thickTop="1" thickBot="1" x14ac:dyDescent="0.3">
      <c r="A83" s="383">
        <v>58</v>
      </c>
      <c r="B83" s="25" t="s">
        <v>103</v>
      </c>
      <c r="C83" s="471">
        <f>SUM(G83,J83,M83,P83,S83,V83)</f>
        <v>0</v>
      </c>
      <c r="D83" s="77">
        <f>SUM(H83,K83,N83,Q83,T83,W83)</f>
        <v>720</v>
      </c>
      <c r="E83" s="132">
        <f t="shared" si="20"/>
        <v>720</v>
      </c>
      <c r="F83" s="472">
        <f>SUM(I83,L83,O83,R83,U83,X83)</f>
        <v>9</v>
      </c>
      <c r="G83" s="84"/>
      <c r="H83" s="57"/>
      <c r="I83" s="58"/>
      <c r="J83" s="107"/>
      <c r="K83" s="57"/>
      <c r="L83" s="58"/>
      <c r="M83" s="107"/>
      <c r="N83" s="57"/>
      <c r="O83" s="58"/>
      <c r="P83" s="107"/>
      <c r="Q83" s="57"/>
      <c r="R83" s="58"/>
      <c r="S83" s="107">
        <v>0</v>
      </c>
      <c r="T83" s="57">
        <v>720</v>
      </c>
      <c r="U83" s="58">
        <v>9</v>
      </c>
      <c r="V83" s="107"/>
      <c r="W83" s="57"/>
      <c r="X83" s="58"/>
      <c r="Y83" s="354" t="s">
        <v>137</v>
      </c>
    </row>
    <row r="84" spans="1:25" ht="14.4" thickTop="1" thickBot="1" x14ac:dyDescent="0.3">
      <c r="A84" s="464"/>
      <c r="B84" s="197" t="s">
        <v>49</v>
      </c>
      <c r="C84" s="136">
        <f>C9+C81+C77+C72+C43+C30+C11</f>
        <v>725</v>
      </c>
      <c r="D84" s="154">
        <f>D9+D81+D77+D72+D43+D30+D11</f>
        <v>1369</v>
      </c>
      <c r="E84" s="155">
        <f>E9+E81+E77+E72+E43+E30+E11</f>
        <v>2094</v>
      </c>
      <c r="F84" s="156">
        <f>F9+F81+F77+F72+F43+F30+F11+F82</f>
        <v>180</v>
      </c>
      <c r="G84" s="84">
        <f t="shared" ref="G84:X84" si="21">SUM(G10:G82)</f>
        <v>150</v>
      </c>
      <c r="H84" s="57">
        <f t="shared" si="21"/>
        <v>270</v>
      </c>
      <c r="I84" s="58">
        <f t="shared" si="21"/>
        <v>36</v>
      </c>
      <c r="J84" s="107">
        <f t="shared" si="21"/>
        <v>125</v>
      </c>
      <c r="K84" s="57">
        <f t="shared" si="21"/>
        <v>345</v>
      </c>
      <c r="L84" s="58">
        <f t="shared" si="21"/>
        <v>34</v>
      </c>
      <c r="M84" s="107">
        <f t="shared" si="21"/>
        <v>180</v>
      </c>
      <c r="N84" s="57">
        <f t="shared" si="21"/>
        <v>262</v>
      </c>
      <c r="O84" s="58">
        <f t="shared" si="21"/>
        <v>33</v>
      </c>
      <c r="P84" s="107">
        <f t="shared" si="21"/>
        <v>150</v>
      </c>
      <c r="Q84" s="57">
        <f t="shared" si="21"/>
        <v>282</v>
      </c>
      <c r="R84" s="58">
        <f t="shared" si="21"/>
        <v>39</v>
      </c>
      <c r="S84" s="107">
        <f t="shared" si="21"/>
        <v>0</v>
      </c>
      <c r="T84" s="57">
        <f t="shared" si="21"/>
        <v>0</v>
      </c>
      <c r="U84" s="58">
        <f t="shared" si="21"/>
        <v>0</v>
      </c>
      <c r="V84" s="107">
        <f t="shared" si="21"/>
        <v>120</v>
      </c>
      <c r="W84" s="57">
        <f t="shared" si="21"/>
        <v>210</v>
      </c>
      <c r="X84" s="58">
        <f t="shared" si="21"/>
        <v>38</v>
      </c>
      <c r="Y84" s="465"/>
    </row>
    <row r="85" spans="1:25" ht="13.8" thickBot="1" x14ac:dyDescent="0.3">
      <c r="A85" s="466"/>
      <c r="B85" s="467" t="s">
        <v>50</v>
      </c>
      <c r="C85" s="136">
        <f>C84+C83</f>
        <v>725</v>
      </c>
      <c r="D85" s="154">
        <f t="shared" ref="D85:F85" si="22">D84+D83</f>
        <v>2089</v>
      </c>
      <c r="E85" s="155">
        <f t="shared" si="22"/>
        <v>2814</v>
      </c>
      <c r="F85" s="156">
        <f t="shared" si="22"/>
        <v>189</v>
      </c>
      <c r="G85" s="438">
        <f t="shared" ref="G85:X85" si="23">SUM(G10:G83)</f>
        <v>150</v>
      </c>
      <c r="H85" s="340">
        <f t="shared" si="23"/>
        <v>270</v>
      </c>
      <c r="I85" s="388">
        <f t="shared" si="23"/>
        <v>36</v>
      </c>
      <c r="J85" s="389">
        <f t="shared" si="23"/>
        <v>125</v>
      </c>
      <c r="K85" s="340">
        <f t="shared" si="23"/>
        <v>345</v>
      </c>
      <c r="L85" s="388">
        <f t="shared" si="23"/>
        <v>34</v>
      </c>
      <c r="M85" s="389">
        <f t="shared" si="23"/>
        <v>180</v>
      </c>
      <c r="N85" s="340">
        <f t="shared" si="23"/>
        <v>262</v>
      </c>
      <c r="O85" s="388">
        <f t="shared" si="23"/>
        <v>33</v>
      </c>
      <c r="P85" s="389">
        <f t="shared" si="23"/>
        <v>150</v>
      </c>
      <c r="Q85" s="340">
        <f t="shared" si="23"/>
        <v>282</v>
      </c>
      <c r="R85" s="388">
        <f t="shared" si="23"/>
        <v>39</v>
      </c>
      <c r="S85" s="389">
        <f t="shared" si="23"/>
        <v>0</v>
      </c>
      <c r="T85" s="340">
        <f t="shared" si="23"/>
        <v>720</v>
      </c>
      <c r="U85" s="388">
        <f t="shared" si="23"/>
        <v>9</v>
      </c>
      <c r="V85" s="389">
        <f t="shared" si="23"/>
        <v>120</v>
      </c>
      <c r="W85" s="340">
        <f t="shared" si="23"/>
        <v>210</v>
      </c>
      <c r="X85" s="388">
        <f t="shared" si="23"/>
        <v>38</v>
      </c>
      <c r="Y85" s="468"/>
    </row>
    <row r="86" spans="1:25" ht="13.8" thickBot="1" x14ac:dyDescent="0.3">
      <c r="A86" s="461"/>
      <c r="B86" s="527" t="s">
        <v>51</v>
      </c>
      <c r="C86" s="527"/>
      <c r="D86" s="527"/>
      <c r="E86" s="527"/>
      <c r="F86" s="528"/>
      <c r="G86" s="540">
        <f>SUM(G85,H85)</f>
        <v>420</v>
      </c>
      <c r="H86" s="541"/>
      <c r="I86" s="165"/>
      <c r="J86" s="540">
        <f>SUM(J85,K85)</f>
        <v>470</v>
      </c>
      <c r="K86" s="541"/>
      <c r="L86" s="165"/>
      <c r="M86" s="540">
        <f>SUM(M85,N85)</f>
        <v>442</v>
      </c>
      <c r="N86" s="541"/>
      <c r="O86" s="165"/>
      <c r="P86" s="540">
        <f>SUM(P85,Q85)</f>
        <v>432</v>
      </c>
      <c r="Q86" s="541"/>
      <c r="R86" s="165"/>
      <c r="S86" s="540">
        <f>SUM(S85,T85)</f>
        <v>720</v>
      </c>
      <c r="T86" s="541"/>
      <c r="U86" s="165"/>
      <c r="V86" s="540">
        <f>SUM(V85,W85)</f>
        <v>330</v>
      </c>
      <c r="W86" s="541"/>
      <c r="X86" s="43"/>
      <c r="Y86" s="462">
        <f>SUM(G86:W86)-S86</f>
        <v>2094</v>
      </c>
    </row>
    <row r="87" spans="1:25" x14ac:dyDescent="0.25">
      <c r="A87" s="1"/>
      <c r="B87" s="198"/>
      <c r="E87" s="110"/>
      <c r="Y87" s="255"/>
    </row>
    <row r="89" spans="1:25" x14ac:dyDescent="0.25">
      <c r="B89" s="113" t="s">
        <v>52</v>
      </c>
      <c r="C89" s="59">
        <f>25*C90</f>
        <v>4500</v>
      </c>
    </row>
    <row r="90" spans="1:25" x14ac:dyDescent="0.25">
      <c r="B90" s="113" t="s">
        <v>53</v>
      </c>
      <c r="C90" s="59">
        <f>F84</f>
        <v>180</v>
      </c>
    </row>
    <row r="91" spans="1:25" x14ac:dyDescent="0.25">
      <c r="B91" s="113" t="s">
        <v>54</v>
      </c>
      <c r="C91" s="59">
        <f>C84</f>
        <v>725</v>
      </c>
    </row>
    <row r="92" spans="1:25" x14ac:dyDescent="0.25">
      <c r="B92" s="113" t="s">
        <v>55</v>
      </c>
      <c r="C92" s="59">
        <f>D84</f>
        <v>1369</v>
      </c>
    </row>
    <row r="93" spans="1:25" x14ac:dyDescent="0.25">
      <c r="B93" s="113" t="s">
        <v>56</v>
      </c>
      <c r="C93" s="59">
        <f>C91+C92</f>
        <v>2094</v>
      </c>
    </row>
    <row r="94" spans="1:25" x14ac:dyDescent="0.25">
      <c r="B94" s="113" t="s">
        <v>57</v>
      </c>
      <c r="C94" s="512">
        <f>C93/C89</f>
        <v>0.46533333333333332</v>
      </c>
    </row>
    <row r="95" spans="1:25" ht="21" x14ac:dyDescent="0.25">
      <c r="B95" s="113" t="s">
        <v>58</v>
      </c>
      <c r="C95" s="510">
        <f>(F72+F75+F80+F82)/C90</f>
        <v>0.51666666666666672</v>
      </c>
    </row>
    <row r="96" spans="1:25" x14ac:dyDescent="0.25">
      <c r="B96" s="114"/>
      <c r="C96" s="287"/>
    </row>
    <row r="97" spans="2:25" x14ac:dyDescent="0.25">
      <c r="B97" s="114"/>
      <c r="C97" s="287"/>
    </row>
    <row r="98" spans="2:25" x14ac:dyDescent="0.25">
      <c r="B98" s="114"/>
      <c r="C98" s="287"/>
      <c r="Y98" s="4"/>
    </row>
    <row r="99" spans="2:25" x14ac:dyDescent="0.25">
      <c r="B99" s="114"/>
      <c r="C99" s="287"/>
      <c r="Y99" s="371" t="s">
        <v>175</v>
      </c>
    </row>
    <row r="100" spans="2:25" x14ac:dyDescent="0.25">
      <c r="B100" s="114"/>
    </row>
    <row r="101" spans="2:25" x14ac:dyDescent="0.25">
      <c r="B101" s="113" t="s">
        <v>59</v>
      </c>
      <c r="C101" s="59">
        <f>C102*25</f>
        <v>4725</v>
      </c>
    </row>
    <row r="102" spans="2:25" x14ac:dyDescent="0.25">
      <c r="B102" s="113" t="s">
        <v>60</v>
      </c>
      <c r="C102" s="59">
        <v>189</v>
      </c>
    </row>
    <row r="103" spans="2:25" x14ac:dyDescent="0.25">
      <c r="B103" s="113" t="s">
        <v>54</v>
      </c>
      <c r="C103" s="59">
        <f>C85</f>
        <v>725</v>
      </c>
    </row>
    <row r="104" spans="2:25" x14ac:dyDescent="0.25">
      <c r="B104" s="113" t="s">
        <v>55</v>
      </c>
      <c r="C104" s="59">
        <f>D85-720</f>
        <v>1369</v>
      </c>
    </row>
    <row r="105" spans="2:25" x14ac:dyDescent="0.25">
      <c r="B105" s="113" t="s">
        <v>56</v>
      </c>
      <c r="C105" s="59">
        <f>C103+C104+E83</f>
        <v>2814</v>
      </c>
    </row>
    <row r="106" spans="2:25" x14ac:dyDescent="0.25">
      <c r="B106" s="113" t="s">
        <v>57</v>
      </c>
      <c r="C106" s="512">
        <f>C105/C101</f>
        <v>0.5955555555555555</v>
      </c>
      <c r="E106" s="509"/>
    </row>
    <row r="107" spans="2:25" ht="21" x14ac:dyDescent="0.25">
      <c r="B107" s="113" t="s">
        <v>58</v>
      </c>
      <c r="C107" s="510">
        <f>(F72+F75+F80+F82)/C102</f>
        <v>0.49206349206349204</v>
      </c>
    </row>
    <row r="133" spans="25:25" ht="17.25" customHeight="1" x14ac:dyDescent="0.25">
      <c r="Y133" s="371" t="s">
        <v>176</v>
      </c>
    </row>
  </sheetData>
  <mergeCells count="32">
    <mergeCell ref="S7:U7"/>
    <mergeCell ref="Y6:Y8"/>
    <mergeCell ref="V86:W86"/>
    <mergeCell ref="G7:I7"/>
    <mergeCell ref="M7:O7"/>
    <mergeCell ref="P7:R7"/>
    <mergeCell ref="B86:F86"/>
    <mergeCell ref="G86:H86"/>
    <mergeCell ref="J86:K86"/>
    <mergeCell ref="M86:N86"/>
    <mergeCell ref="P86:Q86"/>
    <mergeCell ref="A78:B78"/>
    <mergeCell ref="A33:F33"/>
    <mergeCell ref="A44:H44"/>
    <mergeCell ref="A12:F12"/>
    <mergeCell ref="A9:D9"/>
    <mergeCell ref="C7:F7"/>
    <mergeCell ref="V7:X7"/>
    <mergeCell ref="J7:L7"/>
    <mergeCell ref="S86:T86"/>
    <mergeCell ref="A2:Y2"/>
    <mergeCell ref="A3:Y3"/>
    <mergeCell ref="B4:Y4"/>
    <mergeCell ref="A6:A8"/>
    <mergeCell ref="B6:B8"/>
    <mergeCell ref="C6:F6"/>
    <mergeCell ref="G6:I6"/>
    <mergeCell ref="J6:L6"/>
    <mergeCell ref="M6:O6"/>
    <mergeCell ref="P6:R6"/>
    <mergeCell ref="S6:U6"/>
    <mergeCell ref="V6:X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70" zoomScaleNormal="70" workbookViewId="0">
      <selection activeCell="K23" sqref="K23"/>
    </sheetView>
  </sheetViews>
  <sheetFormatPr defaultRowHeight="14.4" x14ac:dyDescent="0.3"/>
  <cols>
    <col min="1" max="1" width="7.6640625" customWidth="1"/>
    <col min="2" max="2" width="11.33203125" customWidth="1"/>
    <col min="3" max="3" width="24" customWidth="1"/>
    <col min="4" max="4" width="46.6640625" customWidth="1"/>
    <col min="5" max="5" width="16.109375" bestFit="1" customWidth="1"/>
    <col min="6" max="6" width="17.44140625" customWidth="1"/>
    <col min="8" max="8" width="7.44140625" customWidth="1"/>
    <col min="9" max="9" width="11.6640625" customWidth="1"/>
    <col min="10" max="10" width="23" customWidth="1"/>
    <col min="11" max="11" width="49.33203125" bestFit="1" customWidth="1"/>
    <col min="12" max="12" width="14.5546875" customWidth="1"/>
    <col min="13" max="13" width="14.44140625" customWidth="1"/>
    <col min="257" max="257" width="5.5546875" bestFit="1" customWidth="1"/>
    <col min="258" max="258" width="10" bestFit="1" customWidth="1"/>
    <col min="259" max="259" width="68.33203125" bestFit="1" customWidth="1"/>
    <col min="260" max="260" width="43.33203125" bestFit="1" customWidth="1"/>
    <col min="261" max="261" width="16.109375" bestFit="1" customWidth="1"/>
    <col min="262" max="262" width="13.109375" bestFit="1" customWidth="1"/>
    <col min="264" max="264" width="5.5546875" bestFit="1" customWidth="1"/>
    <col min="265" max="265" width="10" bestFit="1" customWidth="1"/>
    <col min="266" max="266" width="68.33203125" bestFit="1" customWidth="1"/>
    <col min="267" max="267" width="49.33203125" bestFit="1" customWidth="1"/>
    <col min="268" max="268" width="16.109375" bestFit="1" customWidth="1"/>
    <col min="269" max="269" width="13.109375" bestFit="1" customWidth="1"/>
    <col min="513" max="513" width="5.5546875" bestFit="1" customWidth="1"/>
    <col min="514" max="514" width="10" bestFit="1" customWidth="1"/>
    <col min="515" max="515" width="68.33203125" bestFit="1" customWidth="1"/>
    <col min="516" max="516" width="43.33203125" bestFit="1" customWidth="1"/>
    <col min="517" max="517" width="16.109375" bestFit="1" customWidth="1"/>
    <col min="518" max="518" width="13.109375" bestFit="1" customWidth="1"/>
    <col min="520" max="520" width="5.5546875" bestFit="1" customWidth="1"/>
    <col min="521" max="521" width="10" bestFit="1" customWidth="1"/>
    <col min="522" max="522" width="68.33203125" bestFit="1" customWidth="1"/>
    <col min="523" max="523" width="49.33203125" bestFit="1" customWidth="1"/>
    <col min="524" max="524" width="16.109375" bestFit="1" customWidth="1"/>
    <col min="525" max="525" width="13.109375" bestFit="1" customWidth="1"/>
    <col min="769" max="769" width="5.5546875" bestFit="1" customWidth="1"/>
    <col min="770" max="770" width="10" bestFit="1" customWidth="1"/>
    <col min="771" max="771" width="68.33203125" bestFit="1" customWidth="1"/>
    <col min="772" max="772" width="43.33203125" bestFit="1" customWidth="1"/>
    <col min="773" max="773" width="16.109375" bestFit="1" customWidth="1"/>
    <col min="774" max="774" width="13.109375" bestFit="1" customWidth="1"/>
    <col min="776" max="776" width="5.5546875" bestFit="1" customWidth="1"/>
    <col min="777" max="777" width="10" bestFit="1" customWidth="1"/>
    <col min="778" max="778" width="68.33203125" bestFit="1" customWidth="1"/>
    <col min="779" max="779" width="49.33203125" bestFit="1" customWidth="1"/>
    <col min="780" max="780" width="16.109375" bestFit="1" customWidth="1"/>
    <col min="781" max="781" width="13.109375" bestFit="1" customWidth="1"/>
    <col min="1025" max="1025" width="5.5546875" bestFit="1" customWidth="1"/>
    <col min="1026" max="1026" width="10" bestFit="1" customWidth="1"/>
    <col min="1027" max="1027" width="68.33203125" bestFit="1" customWidth="1"/>
    <col min="1028" max="1028" width="43.33203125" bestFit="1" customWidth="1"/>
    <col min="1029" max="1029" width="16.109375" bestFit="1" customWidth="1"/>
    <col min="1030" max="1030" width="13.109375" bestFit="1" customWidth="1"/>
    <col min="1032" max="1032" width="5.5546875" bestFit="1" customWidth="1"/>
    <col min="1033" max="1033" width="10" bestFit="1" customWidth="1"/>
    <col min="1034" max="1034" width="68.33203125" bestFit="1" customWidth="1"/>
    <col min="1035" max="1035" width="49.33203125" bestFit="1" customWidth="1"/>
    <col min="1036" max="1036" width="16.109375" bestFit="1" customWidth="1"/>
    <col min="1037" max="1037" width="13.109375" bestFit="1" customWidth="1"/>
    <col min="1281" max="1281" width="5.5546875" bestFit="1" customWidth="1"/>
    <col min="1282" max="1282" width="10" bestFit="1" customWidth="1"/>
    <col min="1283" max="1283" width="68.33203125" bestFit="1" customWidth="1"/>
    <col min="1284" max="1284" width="43.33203125" bestFit="1" customWidth="1"/>
    <col min="1285" max="1285" width="16.109375" bestFit="1" customWidth="1"/>
    <col min="1286" max="1286" width="13.109375" bestFit="1" customWidth="1"/>
    <col min="1288" max="1288" width="5.5546875" bestFit="1" customWidth="1"/>
    <col min="1289" max="1289" width="10" bestFit="1" customWidth="1"/>
    <col min="1290" max="1290" width="68.33203125" bestFit="1" customWidth="1"/>
    <col min="1291" max="1291" width="49.33203125" bestFit="1" customWidth="1"/>
    <col min="1292" max="1292" width="16.109375" bestFit="1" customWidth="1"/>
    <col min="1293" max="1293" width="13.109375" bestFit="1" customWidth="1"/>
    <col min="1537" max="1537" width="5.5546875" bestFit="1" customWidth="1"/>
    <col min="1538" max="1538" width="10" bestFit="1" customWidth="1"/>
    <col min="1539" max="1539" width="68.33203125" bestFit="1" customWidth="1"/>
    <col min="1540" max="1540" width="43.33203125" bestFit="1" customWidth="1"/>
    <col min="1541" max="1541" width="16.109375" bestFit="1" customWidth="1"/>
    <col min="1542" max="1542" width="13.109375" bestFit="1" customWidth="1"/>
    <col min="1544" max="1544" width="5.5546875" bestFit="1" customWidth="1"/>
    <col min="1545" max="1545" width="10" bestFit="1" customWidth="1"/>
    <col min="1546" max="1546" width="68.33203125" bestFit="1" customWidth="1"/>
    <col min="1547" max="1547" width="49.33203125" bestFit="1" customWidth="1"/>
    <col min="1548" max="1548" width="16.109375" bestFit="1" customWidth="1"/>
    <col min="1549" max="1549" width="13.109375" bestFit="1" customWidth="1"/>
    <col min="1793" max="1793" width="5.5546875" bestFit="1" customWidth="1"/>
    <col min="1794" max="1794" width="10" bestFit="1" customWidth="1"/>
    <col min="1795" max="1795" width="68.33203125" bestFit="1" customWidth="1"/>
    <col min="1796" max="1796" width="43.33203125" bestFit="1" customWidth="1"/>
    <col min="1797" max="1797" width="16.109375" bestFit="1" customWidth="1"/>
    <col min="1798" max="1798" width="13.109375" bestFit="1" customWidth="1"/>
    <col min="1800" max="1800" width="5.5546875" bestFit="1" customWidth="1"/>
    <col min="1801" max="1801" width="10" bestFit="1" customWidth="1"/>
    <col min="1802" max="1802" width="68.33203125" bestFit="1" customWidth="1"/>
    <col min="1803" max="1803" width="49.33203125" bestFit="1" customWidth="1"/>
    <col min="1804" max="1804" width="16.109375" bestFit="1" customWidth="1"/>
    <col min="1805" max="1805" width="13.109375" bestFit="1" customWidth="1"/>
    <col min="2049" max="2049" width="5.5546875" bestFit="1" customWidth="1"/>
    <col min="2050" max="2050" width="10" bestFit="1" customWidth="1"/>
    <col min="2051" max="2051" width="68.33203125" bestFit="1" customWidth="1"/>
    <col min="2052" max="2052" width="43.33203125" bestFit="1" customWidth="1"/>
    <col min="2053" max="2053" width="16.109375" bestFit="1" customWidth="1"/>
    <col min="2054" max="2054" width="13.109375" bestFit="1" customWidth="1"/>
    <col min="2056" max="2056" width="5.5546875" bestFit="1" customWidth="1"/>
    <col min="2057" max="2057" width="10" bestFit="1" customWidth="1"/>
    <col min="2058" max="2058" width="68.33203125" bestFit="1" customWidth="1"/>
    <col min="2059" max="2059" width="49.33203125" bestFit="1" customWidth="1"/>
    <col min="2060" max="2060" width="16.109375" bestFit="1" customWidth="1"/>
    <col min="2061" max="2061" width="13.109375" bestFit="1" customWidth="1"/>
    <col min="2305" max="2305" width="5.5546875" bestFit="1" customWidth="1"/>
    <col min="2306" max="2306" width="10" bestFit="1" customWidth="1"/>
    <col min="2307" max="2307" width="68.33203125" bestFit="1" customWidth="1"/>
    <col min="2308" max="2308" width="43.33203125" bestFit="1" customWidth="1"/>
    <col min="2309" max="2309" width="16.109375" bestFit="1" customWidth="1"/>
    <col min="2310" max="2310" width="13.109375" bestFit="1" customWidth="1"/>
    <col min="2312" max="2312" width="5.5546875" bestFit="1" customWidth="1"/>
    <col min="2313" max="2313" width="10" bestFit="1" customWidth="1"/>
    <col min="2314" max="2314" width="68.33203125" bestFit="1" customWidth="1"/>
    <col min="2315" max="2315" width="49.33203125" bestFit="1" customWidth="1"/>
    <col min="2316" max="2316" width="16.109375" bestFit="1" customWidth="1"/>
    <col min="2317" max="2317" width="13.109375" bestFit="1" customWidth="1"/>
    <col min="2561" max="2561" width="5.5546875" bestFit="1" customWidth="1"/>
    <col min="2562" max="2562" width="10" bestFit="1" customWidth="1"/>
    <col min="2563" max="2563" width="68.33203125" bestFit="1" customWidth="1"/>
    <col min="2564" max="2564" width="43.33203125" bestFit="1" customWidth="1"/>
    <col min="2565" max="2565" width="16.109375" bestFit="1" customWidth="1"/>
    <col min="2566" max="2566" width="13.109375" bestFit="1" customWidth="1"/>
    <col min="2568" max="2568" width="5.5546875" bestFit="1" customWidth="1"/>
    <col min="2569" max="2569" width="10" bestFit="1" customWidth="1"/>
    <col min="2570" max="2570" width="68.33203125" bestFit="1" customWidth="1"/>
    <col min="2571" max="2571" width="49.33203125" bestFit="1" customWidth="1"/>
    <col min="2572" max="2572" width="16.109375" bestFit="1" customWidth="1"/>
    <col min="2573" max="2573" width="13.109375" bestFit="1" customWidth="1"/>
    <col min="2817" max="2817" width="5.5546875" bestFit="1" customWidth="1"/>
    <col min="2818" max="2818" width="10" bestFit="1" customWidth="1"/>
    <col min="2819" max="2819" width="68.33203125" bestFit="1" customWidth="1"/>
    <col min="2820" max="2820" width="43.33203125" bestFit="1" customWidth="1"/>
    <col min="2821" max="2821" width="16.109375" bestFit="1" customWidth="1"/>
    <col min="2822" max="2822" width="13.109375" bestFit="1" customWidth="1"/>
    <col min="2824" max="2824" width="5.5546875" bestFit="1" customWidth="1"/>
    <col min="2825" max="2825" width="10" bestFit="1" customWidth="1"/>
    <col min="2826" max="2826" width="68.33203125" bestFit="1" customWidth="1"/>
    <col min="2827" max="2827" width="49.33203125" bestFit="1" customWidth="1"/>
    <col min="2828" max="2828" width="16.109375" bestFit="1" customWidth="1"/>
    <col min="2829" max="2829" width="13.109375" bestFit="1" customWidth="1"/>
    <col min="3073" max="3073" width="5.5546875" bestFit="1" customWidth="1"/>
    <col min="3074" max="3074" width="10" bestFit="1" customWidth="1"/>
    <col min="3075" max="3075" width="68.33203125" bestFit="1" customWidth="1"/>
    <col min="3076" max="3076" width="43.33203125" bestFit="1" customWidth="1"/>
    <col min="3077" max="3077" width="16.109375" bestFit="1" customWidth="1"/>
    <col min="3078" max="3078" width="13.109375" bestFit="1" customWidth="1"/>
    <col min="3080" max="3080" width="5.5546875" bestFit="1" customWidth="1"/>
    <col min="3081" max="3081" width="10" bestFit="1" customWidth="1"/>
    <col min="3082" max="3082" width="68.33203125" bestFit="1" customWidth="1"/>
    <col min="3083" max="3083" width="49.33203125" bestFit="1" customWidth="1"/>
    <col min="3084" max="3084" width="16.109375" bestFit="1" customWidth="1"/>
    <col min="3085" max="3085" width="13.109375" bestFit="1" customWidth="1"/>
    <col min="3329" max="3329" width="5.5546875" bestFit="1" customWidth="1"/>
    <col min="3330" max="3330" width="10" bestFit="1" customWidth="1"/>
    <col min="3331" max="3331" width="68.33203125" bestFit="1" customWidth="1"/>
    <col min="3332" max="3332" width="43.33203125" bestFit="1" customWidth="1"/>
    <col min="3333" max="3333" width="16.109375" bestFit="1" customWidth="1"/>
    <col min="3334" max="3334" width="13.109375" bestFit="1" customWidth="1"/>
    <col min="3336" max="3336" width="5.5546875" bestFit="1" customWidth="1"/>
    <col min="3337" max="3337" width="10" bestFit="1" customWidth="1"/>
    <col min="3338" max="3338" width="68.33203125" bestFit="1" customWidth="1"/>
    <col min="3339" max="3339" width="49.33203125" bestFit="1" customWidth="1"/>
    <col min="3340" max="3340" width="16.109375" bestFit="1" customWidth="1"/>
    <col min="3341" max="3341" width="13.109375" bestFit="1" customWidth="1"/>
    <col min="3585" max="3585" width="5.5546875" bestFit="1" customWidth="1"/>
    <col min="3586" max="3586" width="10" bestFit="1" customWidth="1"/>
    <col min="3587" max="3587" width="68.33203125" bestFit="1" customWidth="1"/>
    <col min="3588" max="3588" width="43.33203125" bestFit="1" customWidth="1"/>
    <col min="3589" max="3589" width="16.109375" bestFit="1" customWidth="1"/>
    <col min="3590" max="3590" width="13.109375" bestFit="1" customWidth="1"/>
    <col min="3592" max="3592" width="5.5546875" bestFit="1" customWidth="1"/>
    <col min="3593" max="3593" width="10" bestFit="1" customWidth="1"/>
    <col min="3594" max="3594" width="68.33203125" bestFit="1" customWidth="1"/>
    <col min="3595" max="3595" width="49.33203125" bestFit="1" customWidth="1"/>
    <col min="3596" max="3596" width="16.109375" bestFit="1" customWidth="1"/>
    <col min="3597" max="3597" width="13.109375" bestFit="1" customWidth="1"/>
    <col min="3841" max="3841" width="5.5546875" bestFit="1" customWidth="1"/>
    <col min="3842" max="3842" width="10" bestFit="1" customWidth="1"/>
    <col min="3843" max="3843" width="68.33203125" bestFit="1" customWidth="1"/>
    <col min="3844" max="3844" width="43.33203125" bestFit="1" customWidth="1"/>
    <col min="3845" max="3845" width="16.109375" bestFit="1" customWidth="1"/>
    <col min="3846" max="3846" width="13.109375" bestFit="1" customWidth="1"/>
    <col min="3848" max="3848" width="5.5546875" bestFit="1" customWidth="1"/>
    <col min="3849" max="3849" width="10" bestFit="1" customWidth="1"/>
    <col min="3850" max="3850" width="68.33203125" bestFit="1" customWidth="1"/>
    <col min="3851" max="3851" width="49.33203125" bestFit="1" customWidth="1"/>
    <col min="3852" max="3852" width="16.109375" bestFit="1" customWidth="1"/>
    <col min="3853" max="3853" width="13.109375" bestFit="1" customWidth="1"/>
    <col min="4097" max="4097" width="5.5546875" bestFit="1" customWidth="1"/>
    <col min="4098" max="4098" width="10" bestFit="1" customWidth="1"/>
    <col min="4099" max="4099" width="68.33203125" bestFit="1" customWidth="1"/>
    <col min="4100" max="4100" width="43.33203125" bestFit="1" customWidth="1"/>
    <col min="4101" max="4101" width="16.109375" bestFit="1" customWidth="1"/>
    <col min="4102" max="4102" width="13.109375" bestFit="1" customWidth="1"/>
    <col min="4104" max="4104" width="5.5546875" bestFit="1" customWidth="1"/>
    <col min="4105" max="4105" width="10" bestFit="1" customWidth="1"/>
    <col min="4106" max="4106" width="68.33203125" bestFit="1" customWidth="1"/>
    <col min="4107" max="4107" width="49.33203125" bestFit="1" customWidth="1"/>
    <col min="4108" max="4108" width="16.109375" bestFit="1" customWidth="1"/>
    <col min="4109" max="4109" width="13.109375" bestFit="1" customWidth="1"/>
    <col min="4353" max="4353" width="5.5546875" bestFit="1" customWidth="1"/>
    <col min="4354" max="4354" width="10" bestFit="1" customWidth="1"/>
    <col min="4355" max="4355" width="68.33203125" bestFit="1" customWidth="1"/>
    <col min="4356" max="4356" width="43.33203125" bestFit="1" customWidth="1"/>
    <col min="4357" max="4357" width="16.109375" bestFit="1" customWidth="1"/>
    <col min="4358" max="4358" width="13.109375" bestFit="1" customWidth="1"/>
    <col min="4360" max="4360" width="5.5546875" bestFit="1" customWidth="1"/>
    <col min="4361" max="4361" width="10" bestFit="1" customWidth="1"/>
    <col min="4362" max="4362" width="68.33203125" bestFit="1" customWidth="1"/>
    <col min="4363" max="4363" width="49.33203125" bestFit="1" customWidth="1"/>
    <col min="4364" max="4364" width="16.109375" bestFit="1" customWidth="1"/>
    <col min="4365" max="4365" width="13.109375" bestFit="1" customWidth="1"/>
    <col min="4609" max="4609" width="5.5546875" bestFit="1" customWidth="1"/>
    <col min="4610" max="4610" width="10" bestFit="1" customWidth="1"/>
    <col min="4611" max="4611" width="68.33203125" bestFit="1" customWidth="1"/>
    <col min="4612" max="4612" width="43.33203125" bestFit="1" customWidth="1"/>
    <col min="4613" max="4613" width="16.109375" bestFit="1" customWidth="1"/>
    <col min="4614" max="4614" width="13.109375" bestFit="1" customWidth="1"/>
    <col min="4616" max="4616" width="5.5546875" bestFit="1" customWidth="1"/>
    <col min="4617" max="4617" width="10" bestFit="1" customWidth="1"/>
    <col min="4618" max="4618" width="68.33203125" bestFit="1" customWidth="1"/>
    <col min="4619" max="4619" width="49.33203125" bestFit="1" customWidth="1"/>
    <col min="4620" max="4620" width="16.109375" bestFit="1" customWidth="1"/>
    <col min="4621" max="4621" width="13.109375" bestFit="1" customWidth="1"/>
    <col min="4865" max="4865" width="5.5546875" bestFit="1" customWidth="1"/>
    <col min="4866" max="4866" width="10" bestFit="1" customWidth="1"/>
    <col min="4867" max="4867" width="68.33203125" bestFit="1" customWidth="1"/>
    <col min="4868" max="4868" width="43.33203125" bestFit="1" customWidth="1"/>
    <col min="4869" max="4869" width="16.109375" bestFit="1" customWidth="1"/>
    <col min="4870" max="4870" width="13.109375" bestFit="1" customWidth="1"/>
    <col min="4872" max="4872" width="5.5546875" bestFit="1" customWidth="1"/>
    <col min="4873" max="4873" width="10" bestFit="1" customWidth="1"/>
    <col min="4874" max="4874" width="68.33203125" bestFit="1" customWidth="1"/>
    <col min="4875" max="4875" width="49.33203125" bestFit="1" customWidth="1"/>
    <col min="4876" max="4876" width="16.109375" bestFit="1" customWidth="1"/>
    <col min="4877" max="4877" width="13.109375" bestFit="1" customWidth="1"/>
    <col min="5121" max="5121" width="5.5546875" bestFit="1" customWidth="1"/>
    <col min="5122" max="5122" width="10" bestFit="1" customWidth="1"/>
    <col min="5123" max="5123" width="68.33203125" bestFit="1" customWidth="1"/>
    <col min="5124" max="5124" width="43.33203125" bestFit="1" customWidth="1"/>
    <col min="5125" max="5125" width="16.109375" bestFit="1" customWidth="1"/>
    <col min="5126" max="5126" width="13.109375" bestFit="1" customWidth="1"/>
    <col min="5128" max="5128" width="5.5546875" bestFit="1" customWidth="1"/>
    <col min="5129" max="5129" width="10" bestFit="1" customWidth="1"/>
    <col min="5130" max="5130" width="68.33203125" bestFit="1" customWidth="1"/>
    <col min="5131" max="5131" width="49.33203125" bestFit="1" customWidth="1"/>
    <col min="5132" max="5132" width="16.109375" bestFit="1" customWidth="1"/>
    <col min="5133" max="5133" width="13.109375" bestFit="1" customWidth="1"/>
    <col min="5377" max="5377" width="5.5546875" bestFit="1" customWidth="1"/>
    <col min="5378" max="5378" width="10" bestFit="1" customWidth="1"/>
    <col min="5379" max="5379" width="68.33203125" bestFit="1" customWidth="1"/>
    <col min="5380" max="5380" width="43.33203125" bestFit="1" customWidth="1"/>
    <col min="5381" max="5381" width="16.109375" bestFit="1" customWidth="1"/>
    <col min="5382" max="5382" width="13.109375" bestFit="1" customWidth="1"/>
    <col min="5384" max="5384" width="5.5546875" bestFit="1" customWidth="1"/>
    <col min="5385" max="5385" width="10" bestFit="1" customWidth="1"/>
    <col min="5386" max="5386" width="68.33203125" bestFit="1" customWidth="1"/>
    <col min="5387" max="5387" width="49.33203125" bestFit="1" customWidth="1"/>
    <col min="5388" max="5388" width="16.109375" bestFit="1" customWidth="1"/>
    <col min="5389" max="5389" width="13.109375" bestFit="1" customWidth="1"/>
    <col min="5633" max="5633" width="5.5546875" bestFit="1" customWidth="1"/>
    <col min="5634" max="5634" width="10" bestFit="1" customWidth="1"/>
    <col min="5635" max="5635" width="68.33203125" bestFit="1" customWidth="1"/>
    <col min="5636" max="5636" width="43.33203125" bestFit="1" customWidth="1"/>
    <col min="5637" max="5637" width="16.109375" bestFit="1" customWidth="1"/>
    <col min="5638" max="5638" width="13.109375" bestFit="1" customWidth="1"/>
    <col min="5640" max="5640" width="5.5546875" bestFit="1" customWidth="1"/>
    <col min="5641" max="5641" width="10" bestFit="1" customWidth="1"/>
    <col min="5642" max="5642" width="68.33203125" bestFit="1" customWidth="1"/>
    <col min="5643" max="5643" width="49.33203125" bestFit="1" customWidth="1"/>
    <col min="5644" max="5644" width="16.109375" bestFit="1" customWidth="1"/>
    <col min="5645" max="5645" width="13.109375" bestFit="1" customWidth="1"/>
    <col min="5889" max="5889" width="5.5546875" bestFit="1" customWidth="1"/>
    <col min="5890" max="5890" width="10" bestFit="1" customWidth="1"/>
    <col min="5891" max="5891" width="68.33203125" bestFit="1" customWidth="1"/>
    <col min="5892" max="5892" width="43.33203125" bestFit="1" customWidth="1"/>
    <col min="5893" max="5893" width="16.109375" bestFit="1" customWidth="1"/>
    <col min="5894" max="5894" width="13.109375" bestFit="1" customWidth="1"/>
    <col min="5896" max="5896" width="5.5546875" bestFit="1" customWidth="1"/>
    <col min="5897" max="5897" width="10" bestFit="1" customWidth="1"/>
    <col min="5898" max="5898" width="68.33203125" bestFit="1" customWidth="1"/>
    <col min="5899" max="5899" width="49.33203125" bestFit="1" customWidth="1"/>
    <col min="5900" max="5900" width="16.109375" bestFit="1" customWidth="1"/>
    <col min="5901" max="5901" width="13.109375" bestFit="1" customWidth="1"/>
    <col min="6145" max="6145" width="5.5546875" bestFit="1" customWidth="1"/>
    <col min="6146" max="6146" width="10" bestFit="1" customWidth="1"/>
    <col min="6147" max="6147" width="68.33203125" bestFit="1" customWidth="1"/>
    <col min="6148" max="6148" width="43.33203125" bestFit="1" customWidth="1"/>
    <col min="6149" max="6149" width="16.109375" bestFit="1" customWidth="1"/>
    <col min="6150" max="6150" width="13.109375" bestFit="1" customWidth="1"/>
    <col min="6152" max="6152" width="5.5546875" bestFit="1" customWidth="1"/>
    <col min="6153" max="6153" width="10" bestFit="1" customWidth="1"/>
    <col min="6154" max="6154" width="68.33203125" bestFit="1" customWidth="1"/>
    <col min="6155" max="6155" width="49.33203125" bestFit="1" customWidth="1"/>
    <col min="6156" max="6156" width="16.109375" bestFit="1" customWidth="1"/>
    <col min="6157" max="6157" width="13.109375" bestFit="1" customWidth="1"/>
    <col min="6401" max="6401" width="5.5546875" bestFit="1" customWidth="1"/>
    <col min="6402" max="6402" width="10" bestFit="1" customWidth="1"/>
    <col min="6403" max="6403" width="68.33203125" bestFit="1" customWidth="1"/>
    <col min="6404" max="6404" width="43.33203125" bestFit="1" customWidth="1"/>
    <col min="6405" max="6405" width="16.109375" bestFit="1" customWidth="1"/>
    <col min="6406" max="6406" width="13.109375" bestFit="1" customWidth="1"/>
    <col min="6408" max="6408" width="5.5546875" bestFit="1" customWidth="1"/>
    <col min="6409" max="6409" width="10" bestFit="1" customWidth="1"/>
    <col min="6410" max="6410" width="68.33203125" bestFit="1" customWidth="1"/>
    <col min="6411" max="6411" width="49.33203125" bestFit="1" customWidth="1"/>
    <col min="6412" max="6412" width="16.109375" bestFit="1" customWidth="1"/>
    <col min="6413" max="6413" width="13.109375" bestFit="1" customWidth="1"/>
    <col min="6657" max="6657" width="5.5546875" bestFit="1" customWidth="1"/>
    <col min="6658" max="6658" width="10" bestFit="1" customWidth="1"/>
    <col min="6659" max="6659" width="68.33203125" bestFit="1" customWidth="1"/>
    <col min="6660" max="6660" width="43.33203125" bestFit="1" customWidth="1"/>
    <col min="6661" max="6661" width="16.109375" bestFit="1" customWidth="1"/>
    <col min="6662" max="6662" width="13.109375" bestFit="1" customWidth="1"/>
    <col min="6664" max="6664" width="5.5546875" bestFit="1" customWidth="1"/>
    <col min="6665" max="6665" width="10" bestFit="1" customWidth="1"/>
    <col min="6666" max="6666" width="68.33203125" bestFit="1" customWidth="1"/>
    <col min="6667" max="6667" width="49.33203125" bestFit="1" customWidth="1"/>
    <col min="6668" max="6668" width="16.109375" bestFit="1" customWidth="1"/>
    <col min="6669" max="6669" width="13.109375" bestFit="1" customWidth="1"/>
    <col min="6913" max="6913" width="5.5546875" bestFit="1" customWidth="1"/>
    <col min="6914" max="6914" width="10" bestFit="1" customWidth="1"/>
    <col min="6915" max="6915" width="68.33203125" bestFit="1" customWidth="1"/>
    <col min="6916" max="6916" width="43.33203125" bestFit="1" customWidth="1"/>
    <col min="6917" max="6917" width="16.109375" bestFit="1" customWidth="1"/>
    <col min="6918" max="6918" width="13.109375" bestFit="1" customWidth="1"/>
    <col min="6920" max="6920" width="5.5546875" bestFit="1" customWidth="1"/>
    <col min="6921" max="6921" width="10" bestFit="1" customWidth="1"/>
    <col min="6922" max="6922" width="68.33203125" bestFit="1" customWidth="1"/>
    <col min="6923" max="6923" width="49.33203125" bestFit="1" customWidth="1"/>
    <col min="6924" max="6924" width="16.109375" bestFit="1" customWidth="1"/>
    <col min="6925" max="6925" width="13.109375" bestFit="1" customWidth="1"/>
    <col min="7169" max="7169" width="5.5546875" bestFit="1" customWidth="1"/>
    <col min="7170" max="7170" width="10" bestFit="1" customWidth="1"/>
    <col min="7171" max="7171" width="68.33203125" bestFit="1" customWidth="1"/>
    <col min="7172" max="7172" width="43.33203125" bestFit="1" customWidth="1"/>
    <col min="7173" max="7173" width="16.109375" bestFit="1" customWidth="1"/>
    <col min="7174" max="7174" width="13.109375" bestFit="1" customWidth="1"/>
    <col min="7176" max="7176" width="5.5546875" bestFit="1" customWidth="1"/>
    <col min="7177" max="7177" width="10" bestFit="1" customWidth="1"/>
    <col min="7178" max="7178" width="68.33203125" bestFit="1" customWidth="1"/>
    <col min="7179" max="7179" width="49.33203125" bestFit="1" customWidth="1"/>
    <col min="7180" max="7180" width="16.109375" bestFit="1" customWidth="1"/>
    <col min="7181" max="7181" width="13.109375" bestFit="1" customWidth="1"/>
    <col min="7425" max="7425" width="5.5546875" bestFit="1" customWidth="1"/>
    <col min="7426" max="7426" width="10" bestFit="1" customWidth="1"/>
    <col min="7427" max="7427" width="68.33203125" bestFit="1" customWidth="1"/>
    <col min="7428" max="7428" width="43.33203125" bestFit="1" customWidth="1"/>
    <col min="7429" max="7429" width="16.109375" bestFit="1" customWidth="1"/>
    <col min="7430" max="7430" width="13.109375" bestFit="1" customWidth="1"/>
    <col min="7432" max="7432" width="5.5546875" bestFit="1" customWidth="1"/>
    <col min="7433" max="7433" width="10" bestFit="1" customWidth="1"/>
    <col min="7434" max="7434" width="68.33203125" bestFit="1" customWidth="1"/>
    <col min="7435" max="7435" width="49.33203125" bestFit="1" customWidth="1"/>
    <col min="7436" max="7436" width="16.109375" bestFit="1" customWidth="1"/>
    <col min="7437" max="7437" width="13.109375" bestFit="1" customWidth="1"/>
    <col min="7681" max="7681" width="5.5546875" bestFit="1" customWidth="1"/>
    <col min="7682" max="7682" width="10" bestFit="1" customWidth="1"/>
    <col min="7683" max="7683" width="68.33203125" bestFit="1" customWidth="1"/>
    <col min="7684" max="7684" width="43.33203125" bestFit="1" customWidth="1"/>
    <col min="7685" max="7685" width="16.109375" bestFit="1" customWidth="1"/>
    <col min="7686" max="7686" width="13.109375" bestFit="1" customWidth="1"/>
    <col min="7688" max="7688" width="5.5546875" bestFit="1" customWidth="1"/>
    <col min="7689" max="7689" width="10" bestFit="1" customWidth="1"/>
    <col min="7690" max="7690" width="68.33203125" bestFit="1" customWidth="1"/>
    <col min="7691" max="7691" width="49.33203125" bestFit="1" customWidth="1"/>
    <col min="7692" max="7692" width="16.109375" bestFit="1" customWidth="1"/>
    <col min="7693" max="7693" width="13.109375" bestFit="1" customWidth="1"/>
    <col min="7937" max="7937" width="5.5546875" bestFit="1" customWidth="1"/>
    <col min="7938" max="7938" width="10" bestFit="1" customWidth="1"/>
    <col min="7939" max="7939" width="68.33203125" bestFit="1" customWidth="1"/>
    <col min="7940" max="7940" width="43.33203125" bestFit="1" customWidth="1"/>
    <col min="7941" max="7941" width="16.109375" bestFit="1" customWidth="1"/>
    <col min="7942" max="7942" width="13.109375" bestFit="1" customWidth="1"/>
    <col min="7944" max="7944" width="5.5546875" bestFit="1" customWidth="1"/>
    <col min="7945" max="7945" width="10" bestFit="1" customWidth="1"/>
    <col min="7946" max="7946" width="68.33203125" bestFit="1" customWidth="1"/>
    <col min="7947" max="7947" width="49.33203125" bestFit="1" customWidth="1"/>
    <col min="7948" max="7948" width="16.109375" bestFit="1" customWidth="1"/>
    <col min="7949" max="7949" width="13.109375" bestFit="1" customWidth="1"/>
    <col min="8193" max="8193" width="5.5546875" bestFit="1" customWidth="1"/>
    <col min="8194" max="8194" width="10" bestFit="1" customWidth="1"/>
    <col min="8195" max="8195" width="68.33203125" bestFit="1" customWidth="1"/>
    <col min="8196" max="8196" width="43.33203125" bestFit="1" customWidth="1"/>
    <col min="8197" max="8197" width="16.109375" bestFit="1" customWidth="1"/>
    <col min="8198" max="8198" width="13.109375" bestFit="1" customWidth="1"/>
    <col min="8200" max="8200" width="5.5546875" bestFit="1" customWidth="1"/>
    <col min="8201" max="8201" width="10" bestFit="1" customWidth="1"/>
    <col min="8202" max="8202" width="68.33203125" bestFit="1" customWidth="1"/>
    <col min="8203" max="8203" width="49.33203125" bestFit="1" customWidth="1"/>
    <col min="8204" max="8204" width="16.109375" bestFit="1" customWidth="1"/>
    <col min="8205" max="8205" width="13.109375" bestFit="1" customWidth="1"/>
    <col min="8449" max="8449" width="5.5546875" bestFit="1" customWidth="1"/>
    <col min="8450" max="8450" width="10" bestFit="1" customWidth="1"/>
    <col min="8451" max="8451" width="68.33203125" bestFit="1" customWidth="1"/>
    <col min="8452" max="8452" width="43.33203125" bestFit="1" customWidth="1"/>
    <col min="8453" max="8453" width="16.109375" bestFit="1" customWidth="1"/>
    <col min="8454" max="8454" width="13.109375" bestFit="1" customWidth="1"/>
    <col min="8456" max="8456" width="5.5546875" bestFit="1" customWidth="1"/>
    <col min="8457" max="8457" width="10" bestFit="1" customWidth="1"/>
    <col min="8458" max="8458" width="68.33203125" bestFit="1" customWidth="1"/>
    <col min="8459" max="8459" width="49.33203125" bestFit="1" customWidth="1"/>
    <col min="8460" max="8460" width="16.109375" bestFit="1" customWidth="1"/>
    <col min="8461" max="8461" width="13.109375" bestFit="1" customWidth="1"/>
    <col min="8705" max="8705" width="5.5546875" bestFit="1" customWidth="1"/>
    <col min="8706" max="8706" width="10" bestFit="1" customWidth="1"/>
    <col min="8707" max="8707" width="68.33203125" bestFit="1" customWidth="1"/>
    <col min="8708" max="8708" width="43.33203125" bestFit="1" customWidth="1"/>
    <col min="8709" max="8709" width="16.109375" bestFit="1" customWidth="1"/>
    <col min="8710" max="8710" width="13.109375" bestFit="1" customWidth="1"/>
    <col min="8712" max="8712" width="5.5546875" bestFit="1" customWidth="1"/>
    <col min="8713" max="8713" width="10" bestFit="1" customWidth="1"/>
    <col min="8714" max="8714" width="68.33203125" bestFit="1" customWidth="1"/>
    <col min="8715" max="8715" width="49.33203125" bestFit="1" customWidth="1"/>
    <col min="8716" max="8716" width="16.109375" bestFit="1" customWidth="1"/>
    <col min="8717" max="8717" width="13.109375" bestFit="1" customWidth="1"/>
    <col min="8961" max="8961" width="5.5546875" bestFit="1" customWidth="1"/>
    <col min="8962" max="8962" width="10" bestFit="1" customWidth="1"/>
    <col min="8963" max="8963" width="68.33203125" bestFit="1" customWidth="1"/>
    <col min="8964" max="8964" width="43.33203125" bestFit="1" customWidth="1"/>
    <col min="8965" max="8965" width="16.109375" bestFit="1" customWidth="1"/>
    <col min="8966" max="8966" width="13.109375" bestFit="1" customWidth="1"/>
    <col min="8968" max="8968" width="5.5546875" bestFit="1" customWidth="1"/>
    <col min="8969" max="8969" width="10" bestFit="1" customWidth="1"/>
    <col min="8970" max="8970" width="68.33203125" bestFit="1" customWidth="1"/>
    <col min="8971" max="8971" width="49.33203125" bestFit="1" customWidth="1"/>
    <col min="8972" max="8972" width="16.109375" bestFit="1" customWidth="1"/>
    <col min="8973" max="8973" width="13.109375" bestFit="1" customWidth="1"/>
    <col min="9217" max="9217" width="5.5546875" bestFit="1" customWidth="1"/>
    <col min="9218" max="9218" width="10" bestFit="1" customWidth="1"/>
    <col min="9219" max="9219" width="68.33203125" bestFit="1" customWidth="1"/>
    <col min="9220" max="9220" width="43.33203125" bestFit="1" customWidth="1"/>
    <col min="9221" max="9221" width="16.109375" bestFit="1" customWidth="1"/>
    <col min="9222" max="9222" width="13.109375" bestFit="1" customWidth="1"/>
    <col min="9224" max="9224" width="5.5546875" bestFit="1" customWidth="1"/>
    <col min="9225" max="9225" width="10" bestFit="1" customWidth="1"/>
    <col min="9226" max="9226" width="68.33203125" bestFit="1" customWidth="1"/>
    <col min="9227" max="9227" width="49.33203125" bestFit="1" customWidth="1"/>
    <col min="9228" max="9228" width="16.109375" bestFit="1" customWidth="1"/>
    <col min="9229" max="9229" width="13.109375" bestFit="1" customWidth="1"/>
    <col min="9473" max="9473" width="5.5546875" bestFit="1" customWidth="1"/>
    <col min="9474" max="9474" width="10" bestFit="1" customWidth="1"/>
    <col min="9475" max="9475" width="68.33203125" bestFit="1" customWidth="1"/>
    <col min="9476" max="9476" width="43.33203125" bestFit="1" customWidth="1"/>
    <col min="9477" max="9477" width="16.109375" bestFit="1" customWidth="1"/>
    <col min="9478" max="9478" width="13.109375" bestFit="1" customWidth="1"/>
    <col min="9480" max="9480" width="5.5546875" bestFit="1" customWidth="1"/>
    <col min="9481" max="9481" width="10" bestFit="1" customWidth="1"/>
    <col min="9482" max="9482" width="68.33203125" bestFit="1" customWidth="1"/>
    <col min="9483" max="9483" width="49.33203125" bestFit="1" customWidth="1"/>
    <col min="9484" max="9484" width="16.109375" bestFit="1" customWidth="1"/>
    <col min="9485" max="9485" width="13.109375" bestFit="1" customWidth="1"/>
    <col min="9729" max="9729" width="5.5546875" bestFit="1" customWidth="1"/>
    <col min="9730" max="9730" width="10" bestFit="1" customWidth="1"/>
    <col min="9731" max="9731" width="68.33203125" bestFit="1" customWidth="1"/>
    <col min="9732" max="9732" width="43.33203125" bestFit="1" customWidth="1"/>
    <col min="9733" max="9733" width="16.109375" bestFit="1" customWidth="1"/>
    <col min="9734" max="9734" width="13.109375" bestFit="1" customWidth="1"/>
    <col min="9736" max="9736" width="5.5546875" bestFit="1" customWidth="1"/>
    <col min="9737" max="9737" width="10" bestFit="1" customWidth="1"/>
    <col min="9738" max="9738" width="68.33203125" bestFit="1" customWidth="1"/>
    <col min="9739" max="9739" width="49.33203125" bestFit="1" customWidth="1"/>
    <col min="9740" max="9740" width="16.109375" bestFit="1" customWidth="1"/>
    <col min="9741" max="9741" width="13.109375" bestFit="1" customWidth="1"/>
    <col min="9985" max="9985" width="5.5546875" bestFit="1" customWidth="1"/>
    <col min="9986" max="9986" width="10" bestFit="1" customWidth="1"/>
    <col min="9987" max="9987" width="68.33203125" bestFit="1" customWidth="1"/>
    <col min="9988" max="9988" width="43.33203125" bestFit="1" customWidth="1"/>
    <col min="9989" max="9989" width="16.109375" bestFit="1" customWidth="1"/>
    <col min="9990" max="9990" width="13.109375" bestFit="1" customWidth="1"/>
    <col min="9992" max="9992" width="5.5546875" bestFit="1" customWidth="1"/>
    <col min="9993" max="9993" width="10" bestFit="1" customWidth="1"/>
    <col min="9994" max="9994" width="68.33203125" bestFit="1" customWidth="1"/>
    <col min="9995" max="9995" width="49.33203125" bestFit="1" customWidth="1"/>
    <col min="9996" max="9996" width="16.109375" bestFit="1" customWidth="1"/>
    <col min="9997" max="9997" width="13.109375" bestFit="1" customWidth="1"/>
    <col min="10241" max="10241" width="5.5546875" bestFit="1" customWidth="1"/>
    <col min="10242" max="10242" width="10" bestFit="1" customWidth="1"/>
    <col min="10243" max="10243" width="68.33203125" bestFit="1" customWidth="1"/>
    <col min="10244" max="10244" width="43.33203125" bestFit="1" customWidth="1"/>
    <col min="10245" max="10245" width="16.109375" bestFit="1" customWidth="1"/>
    <col min="10246" max="10246" width="13.109375" bestFit="1" customWidth="1"/>
    <col min="10248" max="10248" width="5.5546875" bestFit="1" customWidth="1"/>
    <col min="10249" max="10249" width="10" bestFit="1" customWidth="1"/>
    <col min="10250" max="10250" width="68.33203125" bestFit="1" customWidth="1"/>
    <col min="10251" max="10251" width="49.33203125" bestFit="1" customWidth="1"/>
    <col min="10252" max="10252" width="16.109375" bestFit="1" customWidth="1"/>
    <col min="10253" max="10253" width="13.109375" bestFit="1" customWidth="1"/>
    <col min="10497" max="10497" width="5.5546875" bestFit="1" customWidth="1"/>
    <col min="10498" max="10498" width="10" bestFit="1" customWidth="1"/>
    <col min="10499" max="10499" width="68.33203125" bestFit="1" customWidth="1"/>
    <col min="10500" max="10500" width="43.33203125" bestFit="1" customWidth="1"/>
    <col min="10501" max="10501" width="16.109375" bestFit="1" customWidth="1"/>
    <col min="10502" max="10502" width="13.109375" bestFit="1" customWidth="1"/>
    <col min="10504" max="10504" width="5.5546875" bestFit="1" customWidth="1"/>
    <col min="10505" max="10505" width="10" bestFit="1" customWidth="1"/>
    <col min="10506" max="10506" width="68.33203125" bestFit="1" customWidth="1"/>
    <col min="10507" max="10507" width="49.33203125" bestFit="1" customWidth="1"/>
    <col min="10508" max="10508" width="16.109375" bestFit="1" customWidth="1"/>
    <col min="10509" max="10509" width="13.109375" bestFit="1" customWidth="1"/>
    <col min="10753" max="10753" width="5.5546875" bestFit="1" customWidth="1"/>
    <col min="10754" max="10754" width="10" bestFit="1" customWidth="1"/>
    <col min="10755" max="10755" width="68.33203125" bestFit="1" customWidth="1"/>
    <col min="10756" max="10756" width="43.33203125" bestFit="1" customWidth="1"/>
    <col min="10757" max="10757" width="16.109375" bestFit="1" customWidth="1"/>
    <col min="10758" max="10758" width="13.109375" bestFit="1" customWidth="1"/>
    <col min="10760" max="10760" width="5.5546875" bestFit="1" customWidth="1"/>
    <col min="10761" max="10761" width="10" bestFit="1" customWidth="1"/>
    <col min="10762" max="10762" width="68.33203125" bestFit="1" customWidth="1"/>
    <col min="10763" max="10763" width="49.33203125" bestFit="1" customWidth="1"/>
    <col min="10764" max="10764" width="16.109375" bestFit="1" customWidth="1"/>
    <col min="10765" max="10765" width="13.109375" bestFit="1" customWidth="1"/>
    <col min="11009" max="11009" width="5.5546875" bestFit="1" customWidth="1"/>
    <col min="11010" max="11010" width="10" bestFit="1" customWidth="1"/>
    <col min="11011" max="11011" width="68.33203125" bestFit="1" customWidth="1"/>
    <col min="11012" max="11012" width="43.33203125" bestFit="1" customWidth="1"/>
    <col min="11013" max="11013" width="16.109375" bestFit="1" customWidth="1"/>
    <col min="11014" max="11014" width="13.109375" bestFit="1" customWidth="1"/>
    <col min="11016" max="11016" width="5.5546875" bestFit="1" customWidth="1"/>
    <col min="11017" max="11017" width="10" bestFit="1" customWidth="1"/>
    <col min="11018" max="11018" width="68.33203125" bestFit="1" customWidth="1"/>
    <col min="11019" max="11019" width="49.33203125" bestFit="1" customWidth="1"/>
    <col min="11020" max="11020" width="16.109375" bestFit="1" customWidth="1"/>
    <col min="11021" max="11021" width="13.109375" bestFit="1" customWidth="1"/>
    <col min="11265" max="11265" width="5.5546875" bestFit="1" customWidth="1"/>
    <col min="11266" max="11266" width="10" bestFit="1" customWidth="1"/>
    <col min="11267" max="11267" width="68.33203125" bestFit="1" customWidth="1"/>
    <col min="11268" max="11268" width="43.33203125" bestFit="1" customWidth="1"/>
    <col min="11269" max="11269" width="16.109375" bestFit="1" customWidth="1"/>
    <col min="11270" max="11270" width="13.109375" bestFit="1" customWidth="1"/>
    <col min="11272" max="11272" width="5.5546875" bestFit="1" customWidth="1"/>
    <col min="11273" max="11273" width="10" bestFit="1" customWidth="1"/>
    <col min="11274" max="11274" width="68.33203125" bestFit="1" customWidth="1"/>
    <col min="11275" max="11275" width="49.33203125" bestFit="1" customWidth="1"/>
    <col min="11276" max="11276" width="16.109375" bestFit="1" customWidth="1"/>
    <col min="11277" max="11277" width="13.109375" bestFit="1" customWidth="1"/>
    <col min="11521" max="11521" width="5.5546875" bestFit="1" customWidth="1"/>
    <col min="11522" max="11522" width="10" bestFit="1" customWidth="1"/>
    <col min="11523" max="11523" width="68.33203125" bestFit="1" customWidth="1"/>
    <col min="11524" max="11524" width="43.33203125" bestFit="1" customWidth="1"/>
    <col min="11525" max="11525" width="16.109375" bestFit="1" customWidth="1"/>
    <col min="11526" max="11526" width="13.109375" bestFit="1" customWidth="1"/>
    <col min="11528" max="11528" width="5.5546875" bestFit="1" customWidth="1"/>
    <col min="11529" max="11529" width="10" bestFit="1" customWidth="1"/>
    <col min="11530" max="11530" width="68.33203125" bestFit="1" customWidth="1"/>
    <col min="11531" max="11531" width="49.33203125" bestFit="1" customWidth="1"/>
    <col min="11532" max="11532" width="16.109375" bestFit="1" customWidth="1"/>
    <col min="11533" max="11533" width="13.109375" bestFit="1" customWidth="1"/>
    <col min="11777" max="11777" width="5.5546875" bestFit="1" customWidth="1"/>
    <col min="11778" max="11778" width="10" bestFit="1" customWidth="1"/>
    <col min="11779" max="11779" width="68.33203125" bestFit="1" customWidth="1"/>
    <col min="11780" max="11780" width="43.33203125" bestFit="1" customWidth="1"/>
    <col min="11781" max="11781" width="16.109375" bestFit="1" customWidth="1"/>
    <col min="11782" max="11782" width="13.109375" bestFit="1" customWidth="1"/>
    <col min="11784" max="11784" width="5.5546875" bestFit="1" customWidth="1"/>
    <col min="11785" max="11785" width="10" bestFit="1" customWidth="1"/>
    <col min="11786" max="11786" width="68.33203125" bestFit="1" customWidth="1"/>
    <col min="11787" max="11787" width="49.33203125" bestFit="1" customWidth="1"/>
    <col min="11788" max="11788" width="16.109375" bestFit="1" customWidth="1"/>
    <col min="11789" max="11789" width="13.109375" bestFit="1" customWidth="1"/>
    <col min="12033" max="12033" width="5.5546875" bestFit="1" customWidth="1"/>
    <col min="12034" max="12034" width="10" bestFit="1" customWidth="1"/>
    <col min="12035" max="12035" width="68.33203125" bestFit="1" customWidth="1"/>
    <col min="12036" max="12036" width="43.33203125" bestFit="1" customWidth="1"/>
    <col min="12037" max="12037" width="16.109375" bestFit="1" customWidth="1"/>
    <col min="12038" max="12038" width="13.109375" bestFit="1" customWidth="1"/>
    <col min="12040" max="12040" width="5.5546875" bestFit="1" customWidth="1"/>
    <col min="12041" max="12041" width="10" bestFit="1" customWidth="1"/>
    <col min="12042" max="12042" width="68.33203125" bestFit="1" customWidth="1"/>
    <col min="12043" max="12043" width="49.33203125" bestFit="1" customWidth="1"/>
    <col min="12044" max="12044" width="16.109375" bestFit="1" customWidth="1"/>
    <col min="12045" max="12045" width="13.109375" bestFit="1" customWidth="1"/>
    <col min="12289" max="12289" width="5.5546875" bestFit="1" customWidth="1"/>
    <col min="12290" max="12290" width="10" bestFit="1" customWidth="1"/>
    <col min="12291" max="12291" width="68.33203125" bestFit="1" customWidth="1"/>
    <col min="12292" max="12292" width="43.33203125" bestFit="1" customWidth="1"/>
    <col min="12293" max="12293" width="16.109375" bestFit="1" customWidth="1"/>
    <col min="12294" max="12294" width="13.109375" bestFit="1" customWidth="1"/>
    <col min="12296" max="12296" width="5.5546875" bestFit="1" customWidth="1"/>
    <col min="12297" max="12297" width="10" bestFit="1" customWidth="1"/>
    <col min="12298" max="12298" width="68.33203125" bestFit="1" customWidth="1"/>
    <col min="12299" max="12299" width="49.33203125" bestFit="1" customWidth="1"/>
    <col min="12300" max="12300" width="16.109375" bestFit="1" customWidth="1"/>
    <col min="12301" max="12301" width="13.109375" bestFit="1" customWidth="1"/>
    <col min="12545" max="12545" width="5.5546875" bestFit="1" customWidth="1"/>
    <col min="12546" max="12546" width="10" bestFit="1" customWidth="1"/>
    <col min="12547" max="12547" width="68.33203125" bestFit="1" customWidth="1"/>
    <col min="12548" max="12548" width="43.33203125" bestFit="1" customWidth="1"/>
    <col min="12549" max="12549" width="16.109375" bestFit="1" customWidth="1"/>
    <col min="12550" max="12550" width="13.109375" bestFit="1" customWidth="1"/>
    <col min="12552" max="12552" width="5.5546875" bestFit="1" customWidth="1"/>
    <col min="12553" max="12553" width="10" bestFit="1" customWidth="1"/>
    <col min="12554" max="12554" width="68.33203125" bestFit="1" customWidth="1"/>
    <col min="12555" max="12555" width="49.33203125" bestFit="1" customWidth="1"/>
    <col min="12556" max="12556" width="16.109375" bestFit="1" customWidth="1"/>
    <col min="12557" max="12557" width="13.109375" bestFit="1" customWidth="1"/>
    <col min="12801" max="12801" width="5.5546875" bestFit="1" customWidth="1"/>
    <col min="12802" max="12802" width="10" bestFit="1" customWidth="1"/>
    <col min="12803" max="12803" width="68.33203125" bestFit="1" customWidth="1"/>
    <col min="12804" max="12804" width="43.33203125" bestFit="1" customWidth="1"/>
    <col min="12805" max="12805" width="16.109375" bestFit="1" customWidth="1"/>
    <col min="12806" max="12806" width="13.109375" bestFit="1" customWidth="1"/>
    <col min="12808" max="12808" width="5.5546875" bestFit="1" customWidth="1"/>
    <col min="12809" max="12809" width="10" bestFit="1" customWidth="1"/>
    <col min="12810" max="12810" width="68.33203125" bestFit="1" customWidth="1"/>
    <col min="12811" max="12811" width="49.33203125" bestFit="1" customWidth="1"/>
    <col min="12812" max="12812" width="16.109375" bestFit="1" customWidth="1"/>
    <col min="12813" max="12813" width="13.109375" bestFit="1" customWidth="1"/>
    <col min="13057" max="13057" width="5.5546875" bestFit="1" customWidth="1"/>
    <col min="13058" max="13058" width="10" bestFit="1" customWidth="1"/>
    <col min="13059" max="13059" width="68.33203125" bestFit="1" customWidth="1"/>
    <col min="13060" max="13060" width="43.33203125" bestFit="1" customWidth="1"/>
    <col min="13061" max="13061" width="16.109375" bestFit="1" customWidth="1"/>
    <col min="13062" max="13062" width="13.109375" bestFit="1" customWidth="1"/>
    <col min="13064" max="13064" width="5.5546875" bestFit="1" customWidth="1"/>
    <col min="13065" max="13065" width="10" bestFit="1" customWidth="1"/>
    <col min="13066" max="13066" width="68.33203125" bestFit="1" customWidth="1"/>
    <col min="13067" max="13067" width="49.33203125" bestFit="1" customWidth="1"/>
    <col min="13068" max="13068" width="16.109375" bestFit="1" customWidth="1"/>
    <col min="13069" max="13069" width="13.109375" bestFit="1" customWidth="1"/>
    <col min="13313" max="13313" width="5.5546875" bestFit="1" customWidth="1"/>
    <col min="13314" max="13314" width="10" bestFit="1" customWidth="1"/>
    <col min="13315" max="13315" width="68.33203125" bestFit="1" customWidth="1"/>
    <col min="13316" max="13316" width="43.33203125" bestFit="1" customWidth="1"/>
    <col min="13317" max="13317" width="16.109375" bestFit="1" customWidth="1"/>
    <col min="13318" max="13318" width="13.109375" bestFit="1" customWidth="1"/>
    <col min="13320" max="13320" width="5.5546875" bestFit="1" customWidth="1"/>
    <col min="13321" max="13321" width="10" bestFit="1" customWidth="1"/>
    <col min="13322" max="13322" width="68.33203125" bestFit="1" customWidth="1"/>
    <col min="13323" max="13323" width="49.33203125" bestFit="1" customWidth="1"/>
    <col min="13324" max="13324" width="16.109375" bestFit="1" customWidth="1"/>
    <col min="13325" max="13325" width="13.109375" bestFit="1" customWidth="1"/>
    <col min="13569" max="13569" width="5.5546875" bestFit="1" customWidth="1"/>
    <col min="13570" max="13570" width="10" bestFit="1" customWidth="1"/>
    <col min="13571" max="13571" width="68.33203125" bestFit="1" customWidth="1"/>
    <col min="13572" max="13572" width="43.33203125" bestFit="1" customWidth="1"/>
    <col min="13573" max="13573" width="16.109375" bestFit="1" customWidth="1"/>
    <col min="13574" max="13574" width="13.109375" bestFit="1" customWidth="1"/>
    <col min="13576" max="13576" width="5.5546875" bestFit="1" customWidth="1"/>
    <col min="13577" max="13577" width="10" bestFit="1" customWidth="1"/>
    <col min="13578" max="13578" width="68.33203125" bestFit="1" customWidth="1"/>
    <col min="13579" max="13579" width="49.33203125" bestFit="1" customWidth="1"/>
    <col min="13580" max="13580" width="16.109375" bestFit="1" customWidth="1"/>
    <col min="13581" max="13581" width="13.109375" bestFit="1" customWidth="1"/>
    <col min="13825" max="13825" width="5.5546875" bestFit="1" customWidth="1"/>
    <col min="13826" max="13826" width="10" bestFit="1" customWidth="1"/>
    <col min="13827" max="13827" width="68.33203125" bestFit="1" customWidth="1"/>
    <col min="13828" max="13828" width="43.33203125" bestFit="1" customWidth="1"/>
    <col min="13829" max="13829" width="16.109375" bestFit="1" customWidth="1"/>
    <col min="13830" max="13830" width="13.109375" bestFit="1" customWidth="1"/>
    <col min="13832" max="13832" width="5.5546875" bestFit="1" customWidth="1"/>
    <col min="13833" max="13833" width="10" bestFit="1" customWidth="1"/>
    <col min="13834" max="13834" width="68.33203125" bestFit="1" customWidth="1"/>
    <col min="13835" max="13835" width="49.33203125" bestFit="1" customWidth="1"/>
    <col min="13836" max="13836" width="16.109375" bestFit="1" customWidth="1"/>
    <col min="13837" max="13837" width="13.109375" bestFit="1" customWidth="1"/>
    <col min="14081" max="14081" width="5.5546875" bestFit="1" customWidth="1"/>
    <col min="14082" max="14082" width="10" bestFit="1" customWidth="1"/>
    <col min="14083" max="14083" width="68.33203125" bestFit="1" customWidth="1"/>
    <col min="14084" max="14084" width="43.33203125" bestFit="1" customWidth="1"/>
    <col min="14085" max="14085" width="16.109375" bestFit="1" customWidth="1"/>
    <col min="14086" max="14086" width="13.109375" bestFit="1" customWidth="1"/>
    <col min="14088" max="14088" width="5.5546875" bestFit="1" customWidth="1"/>
    <col min="14089" max="14089" width="10" bestFit="1" customWidth="1"/>
    <col min="14090" max="14090" width="68.33203125" bestFit="1" customWidth="1"/>
    <col min="14091" max="14091" width="49.33203125" bestFit="1" customWidth="1"/>
    <col min="14092" max="14092" width="16.109375" bestFit="1" customWidth="1"/>
    <col min="14093" max="14093" width="13.109375" bestFit="1" customWidth="1"/>
    <col min="14337" max="14337" width="5.5546875" bestFit="1" customWidth="1"/>
    <col min="14338" max="14338" width="10" bestFit="1" customWidth="1"/>
    <col min="14339" max="14339" width="68.33203125" bestFit="1" customWidth="1"/>
    <col min="14340" max="14340" width="43.33203125" bestFit="1" customWidth="1"/>
    <col min="14341" max="14341" width="16.109375" bestFit="1" customWidth="1"/>
    <col min="14342" max="14342" width="13.109375" bestFit="1" customWidth="1"/>
    <col min="14344" max="14344" width="5.5546875" bestFit="1" customWidth="1"/>
    <col min="14345" max="14345" width="10" bestFit="1" customWidth="1"/>
    <col min="14346" max="14346" width="68.33203125" bestFit="1" customWidth="1"/>
    <col min="14347" max="14347" width="49.33203125" bestFit="1" customWidth="1"/>
    <col min="14348" max="14348" width="16.109375" bestFit="1" customWidth="1"/>
    <col min="14349" max="14349" width="13.109375" bestFit="1" customWidth="1"/>
    <col min="14593" max="14593" width="5.5546875" bestFit="1" customWidth="1"/>
    <col min="14594" max="14594" width="10" bestFit="1" customWidth="1"/>
    <col min="14595" max="14595" width="68.33203125" bestFit="1" customWidth="1"/>
    <col min="14596" max="14596" width="43.33203125" bestFit="1" customWidth="1"/>
    <col min="14597" max="14597" width="16.109375" bestFit="1" customWidth="1"/>
    <col min="14598" max="14598" width="13.109375" bestFit="1" customWidth="1"/>
    <col min="14600" max="14600" width="5.5546875" bestFit="1" customWidth="1"/>
    <col min="14601" max="14601" width="10" bestFit="1" customWidth="1"/>
    <col min="14602" max="14602" width="68.33203125" bestFit="1" customWidth="1"/>
    <col min="14603" max="14603" width="49.33203125" bestFit="1" customWidth="1"/>
    <col min="14604" max="14604" width="16.109375" bestFit="1" customWidth="1"/>
    <col min="14605" max="14605" width="13.109375" bestFit="1" customWidth="1"/>
    <col min="14849" max="14849" width="5.5546875" bestFit="1" customWidth="1"/>
    <col min="14850" max="14850" width="10" bestFit="1" customWidth="1"/>
    <col min="14851" max="14851" width="68.33203125" bestFit="1" customWidth="1"/>
    <col min="14852" max="14852" width="43.33203125" bestFit="1" customWidth="1"/>
    <col min="14853" max="14853" width="16.109375" bestFit="1" customWidth="1"/>
    <col min="14854" max="14854" width="13.109375" bestFit="1" customWidth="1"/>
    <col min="14856" max="14856" width="5.5546875" bestFit="1" customWidth="1"/>
    <col min="14857" max="14857" width="10" bestFit="1" customWidth="1"/>
    <col min="14858" max="14858" width="68.33203125" bestFit="1" customWidth="1"/>
    <col min="14859" max="14859" width="49.33203125" bestFit="1" customWidth="1"/>
    <col min="14860" max="14860" width="16.109375" bestFit="1" customWidth="1"/>
    <col min="14861" max="14861" width="13.109375" bestFit="1" customWidth="1"/>
    <col min="15105" max="15105" width="5.5546875" bestFit="1" customWidth="1"/>
    <col min="15106" max="15106" width="10" bestFit="1" customWidth="1"/>
    <col min="15107" max="15107" width="68.33203125" bestFit="1" customWidth="1"/>
    <col min="15108" max="15108" width="43.33203125" bestFit="1" customWidth="1"/>
    <col min="15109" max="15109" width="16.109375" bestFit="1" customWidth="1"/>
    <col min="15110" max="15110" width="13.109375" bestFit="1" customWidth="1"/>
    <col min="15112" max="15112" width="5.5546875" bestFit="1" customWidth="1"/>
    <col min="15113" max="15113" width="10" bestFit="1" customWidth="1"/>
    <col min="15114" max="15114" width="68.33203125" bestFit="1" customWidth="1"/>
    <col min="15115" max="15115" width="49.33203125" bestFit="1" customWidth="1"/>
    <col min="15116" max="15116" width="16.109375" bestFit="1" customWidth="1"/>
    <col min="15117" max="15117" width="13.109375" bestFit="1" customWidth="1"/>
    <col min="15361" max="15361" width="5.5546875" bestFit="1" customWidth="1"/>
    <col min="15362" max="15362" width="10" bestFit="1" customWidth="1"/>
    <col min="15363" max="15363" width="68.33203125" bestFit="1" customWidth="1"/>
    <col min="15364" max="15364" width="43.33203125" bestFit="1" customWidth="1"/>
    <col min="15365" max="15365" width="16.109375" bestFit="1" customWidth="1"/>
    <col min="15366" max="15366" width="13.109375" bestFit="1" customWidth="1"/>
    <col min="15368" max="15368" width="5.5546875" bestFit="1" customWidth="1"/>
    <col min="15369" max="15369" width="10" bestFit="1" customWidth="1"/>
    <col min="15370" max="15370" width="68.33203125" bestFit="1" customWidth="1"/>
    <col min="15371" max="15371" width="49.33203125" bestFit="1" customWidth="1"/>
    <col min="15372" max="15372" width="16.109375" bestFit="1" customWidth="1"/>
    <col min="15373" max="15373" width="13.109375" bestFit="1" customWidth="1"/>
    <col min="15617" max="15617" width="5.5546875" bestFit="1" customWidth="1"/>
    <col min="15618" max="15618" width="10" bestFit="1" customWidth="1"/>
    <col min="15619" max="15619" width="68.33203125" bestFit="1" customWidth="1"/>
    <col min="15620" max="15620" width="43.33203125" bestFit="1" customWidth="1"/>
    <col min="15621" max="15621" width="16.109375" bestFit="1" customWidth="1"/>
    <col min="15622" max="15622" width="13.109375" bestFit="1" customWidth="1"/>
    <col min="15624" max="15624" width="5.5546875" bestFit="1" customWidth="1"/>
    <col min="15625" max="15625" width="10" bestFit="1" customWidth="1"/>
    <col min="15626" max="15626" width="68.33203125" bestFit="1" customWidth="1"/>
    <col min="15627" max="15627" width="49.33203125" bestFit="1" customWidth="1"/>
    <col min="15628" max="15628" width="16.109375" bestFit="1" customWidth="1"/>
    <col min="15629" max="15629" width="13.109375" bestFit="1" customWidth="1"/>
    <col min="15873" max="15873" width="5.5546875" bestFit="1" customWidth="1"/>
    <col min="15874" max="15874" width="10" bestFit="1" customWidth="1"/>
    <col min="15875" max="15875" width="68.33203125" bestFit="1" customWidth="1"/>
    <col min="15876" max="15876" width="43.33203125" bestFit="1" customWidth="1"/>
    <col min="15877" max="15877" width="16.109375" bestFit="1" customWidth="1"/>
    <col min="15878" max="15878" width="13.109375" bestFit="1" customWidth="1"/>
    <col min="15880" max="15880" width="5.5546875" bestFit="1" customWidth="1"/>
    <col min="15881" max="15881" width="10" bestFit="1" customWidth="1"/>
    <col min="15882" max="15882" width="68.33203125" bestFit="1" customWidth="1"/>
    <col min="15883" max="15883" width="49.33203125" bestFit="1" customWidth="1"/>
    <col min="15884" max="15884" width="16.109375" bestFit="1" customWidth="1"/>
    <col min="15885" max="15885" width="13.109375" bestFit="1" customWidth="1"/>
    <col min="16129" max="16129" width="5.5546875" bestFit="1" customWidth="1"/>
    <col min="16130" max="16130" width="10" bestFit="1" customWidth="1"/>
    <col min="16131" max="16131" width="68.33203125" bestFit="1" customWidth="1"/>
    <col min="16132" max="16132" width="43.33203125" bestFit="1" customWidth="1"/>
    <col min="16133" max="16133" width="16.109375" bestFit="1" customWidth="1"/>
    <col min="16134" max="16134" width="13.109375" bestFit="1" customWidth="1"/>
    <col min="16136" max="16136" width="5.5546875" bestFit="1" customWidth="1"/>
    <col min="16137" max="16137" width="10" bestFit="1" customWidth="1"/>
    <col min="16138" max="16138" width="68.33203125" bestFit="1" customWidth="1"/>
    <col min="16139" max="16139" width="49.33203125" bestFit="1" customWidth="1"/>
    <col min="16140" max="16140" width="16.109375" bestFit="1" customWidth="1"/>
    <col min="16141" max="16141" width="13.109375" bestFit="1" customWidth="1"/>
  </cols>
  <sheetData>
    <row r="1" spans="1:13" ht="15" thickBot="1" x14ac:dyDescent="0.35">
      <c r="E1" s="590" t="s">
        <v>167</v>
      </c>
      <c r="F1" s="590"/>
      <c r="L1" s="590" t="s">
        <v>168</v>
      </c>
      <c r="M1" s="590"/>
    </row>
    <row r="2" spans="1:13" ht="35.4" thickBot="1" x14ac:dyDescent="0.35">
      <c r="A2" s="205" t="s">
        <v>61</v>
      </c>
      <c r="B2" s="206" t="s">
        <v>62</v>
      </c>
      <c r="C2" s="206" t="s">
        <v>63</v>
      </c>
      <c r="D2" s="206" t="s">
        <v>166</v>
      </c>
      <c r="E2" s="206" t="s">
        <v>64</v>
      </c>
      <c r="F2" s="207" t="s">
        <v>193</v>
      </c>
      <c r="H2" s="205" t="s">
        <v>61</v>
      </c>
      <c r="I2" s="206" t="s">
        <v>62</v>
      </c>
      <c r="J2" s="206" t="s">
        <v>63</v>
      </c>
      <c r="K2" s="206" t="s">
        <v>165</v>
      </c>
      <c r="L2" s="206" t="s">
        <v>64</v>
      </c>
      <c r="M2" s="207" t="s">
        <v>193</v>
      </c>
    </row>
    <row r="3" spans="1:13" ht="16.2" thickBot="1" x14ac:dyDescent="0.35">
      <c r="A3" s="570" t="s">
        <v>4</v>
      </c>
      <c r="B3" s="573">
        <v>3</v>
      </c>
      <c r="C3" s="587" t="s">
        <v>93</v>
      </c>
      <c r="D3" s="208" t="s">
        <v>178</v>
      </c>
      <c r="E3" s="209" t="s">
        <v>144</v>
      </c>
      <c r="F3" s="210" t="s">
        <v>189</v>
      </c>
      <c r="H3" s="570" t="s">
        <v>4</v>
      </c>
      <c r="I3" s="575">
        <v>3</v>
      </c>
      <c r="J3" s="591" t="s">
        <v>93</v>
      </c>
      <c r="K3" s="208" t="s">
        <v>180</v>
      </c>
      <c r="L3" s="211" t="s">
        <v>146</v>
      </c>
      <c r="M3" s="210" t="s">
        <v>189</v>
      </c>
    </row>
    <row r="4" spans="1:13" ht="24" customHeight="1" thickBot="1" x14ac:dyDescent="0.35">
      <c r="A4" s="571"/>
      <c r="B4" s="573"/>
      <c r="C4" s="588"/>
      <c r="D4" s="212" t="s">
        <v>177</v>
      </c>
      <c r="E4" s="209" t="s">
        <v>144</v>
      </c>
      <c r="F4" s="210" t="s">
        <v>189</v>
      </c>
      <c r="H4" s="571"/>
      <c r="I4" s="576"/>
      <c r="J4" s="592"/>
      <c r="K4" s="212" t="s">
        <v>177</v>
      </c>
      <c r="L4" s="214" t="s">
        <v>146</v>
      </c>
      <c r="M4" s="210" t="s">
        <v>189</v>
      </c>
    </row>
    <row r="5" spans="1:13" ht="24.75" customHeight="1" x14ac:dyDescent="0.3">
      <c r="A5" s="571"/>
      <c r="B5" s="573"/>
      <c r="C5" s="588"/>
      <c r="D5" s="212" t="s">
        <v>179</v>
      </c>
      <c r="E5" s="209" t="s">
        <v>144</v>
      </c>
      <c r="F5" s="210" t="s">
        <v>189</v>
      </c>
      <c r="H5" s="571"/>
      <c r="I5" s="576"/>
      <c r="J5" s="592"/>
      <c r="K5" s="212" t="s">
        <v>179</v>
      </c>
      <c r="L5" s="214" t="s">
        <v>146</v>
      </c>
      <c r="M5" s="210" t="s">
        <v>189</v>
      </c>
    </row>
    <row r="6" spans="1:13" ht="19.5" customHeight="1" thickBot="1" x14ac:dyDescent="0.35">
      <c r="A6" s="571"/>
      <c r="B6" s="574"/>
      <c r="C6" s="589"/>
      <c r="D6" s="215"/>
      <c r="E6" s="209"/>
      <c r="F6" s="216"/>
      <c r="H6" s="571"/>
      <c r="I6" s="576"/>
      <c r="J6" s="593"/>
      <c r="K6" s="217"/>
      <c r="L6" s="218"/>
      <c r="M6" s="219"/>
    </row>
    <row r="7" spans="1:13" ht="16.2" thickBot="1" x14ac:dyDescent="0.35">
      <c r="A7" s="571"/>
      <c r="B7" s="575">
        <v>4</v>
      </c>
      <c r="C7" s="567" t="s">
        <v>93</v>
      </c>
      <c r="D7" s="208" t="s">
        <v>180</v>
      </c>
      <c r="E7" s="220" t="s">
        <v>144</v>
      </c>
      <c r="F7" s="210" t="s">
        <v>189</v>
      </c>
      <c r="H7" s="571"/>
      <c r="I7" s="576"/>
      <c r="J7" s="591" t="s">
        <v>149</v>
      </c>
      <c r="K7" s="221" t="s">
        <v>152</v>
      </c>
      <c r="L7" s="209" t="s">
        <v>146</v>
      </c>
      <c r="M7" s="222" t="s">
        <v>189</v>
      </c>
    </row>
    <row r="8" spans="1:13" ht="25.5" customHeight="1" thickBot="1" x14ac:dyDescent="0.35">
      <c r="A8" s="571"/>
      <c r="B8" s="576"/>
      <c r="C8" s="568"/>
      <c r="D8" s="212" t="s">
        <v>182</v>
      </c>
      <c r="E8" s="223" t="s">
        <v>144</v>
      </c>
      <c r="F8" s="210" t="s">
        <v>189</v>
      </c>
      <c r="H8" s="571"/>
      <c r="I8" s="576"/>
      <c r="J8" s="592"/>
      <c r="K8" s="224" t="s">
        <v>153</v>
      </c>
      <c r="L8" s="209" t="s">
        <v>146</v>
      </c>
      <c r="M8" s="222" t="s">
        <v>189</v>
      </c>
    </row>
    <row r="9" spans="1:13" ht="24" customHeight="1" x14ac:dyDescent="0.3">
      <c r="A9" s="571"/>
      <c r="B9" s="576"/>
      <c r="C9" s="568"/>
      <c r="D9" s="212" t="s">
        <v>181</v>
      </c>
      <c r="E9" s="223" t="s">
        <v>144</v>
      </c>
      <c r="F9" s="210" t="s">
        <v>189</v>
      </c>
      <c r="H9" s="571"/>
      <c r="I9" s="576"/>
      <c r="J9" s="592"/>
      <c r="K9" s="224" t="s">
        <v>154</v>
      </c>
      <c r="L9" s="209" t="s">
        <v>146</v>
      </c>
      <c r="M9" s="222" t="s">
        <v>189</v>
      </c>
    </row>
    <row r="10" spans="1:13" ht="16.2" thickBot="1" x14ac:dyDescent="0.35">
      <c r="A10" s="571"/>
      <c r="B10" s="576"/>
      <c r="C10" s="569"/>
      <c r="D10" s="215"/>
      <c r="E10" s="226" t="s">
        <v>144</v>
      </c>
      <c r="F10" s="216"/>
      <c r="H10" s="571"/>
      <c r="I10" s="577"/>
      <c r="J10" s="593"/>
      <c r="K10" s="227"/>
      <c r="L10" s="228"/>
      <c r="M10" s="216"/>
    </row>
    <row r="11" spans="1:13" ht="16.2" thickBot="1" x14ac:dyDescent="0.35">
      <c r="A11" s="571"/>
      <c r="B11" s="576"/>
      <c r="C11" s="581" t="s">
        <v>68</v>
      </c>
      <c r="D11" s="229" t="s">
        <v>28</v>
      </c>
      <c r="E11" s="220">
        <v>120</v>
      </c>
      <c r="F11" s="230" t="s">
        <v>189</v>
      </c>
      <c r="H11" s="571"/>
      <c r="I11" s="575">
        <v>4</v>
      </c>
      <c r="J11" s="591" t="s">
        <v>93</v>
      </c>
      <c r="K11" s="208" t="s">
        <v>178</v>
      </c>
      <c r="L11" s="220" t="s">
        <v>146</v>
      </c>
      <c r="M11" s="210" t="s">
        <v>189</v>
      </c>
    </row>
    <row r="12" spans="1:13" ht="22.5" customHeight="1" thickBot="1" x14ac:dyDescent="0.35">
      <c r="A12" s="571"/>
      <c r="B12" s="576"/>
      <c r="C12" s="582"/>
      <c r="D12" s="231" t="s">
        <v>29</v>
      </c>
      <c r="E12" s="223">
        <v>120</v>
      </c>
      <c r="F12" s="225" t="s">
        <v>189</v>
      </c>
      <c r="H12" s="571"/>
      <c r="I12" s="576"/>
      <c r="J12" s="592"/>
      <c r="K12" s="212" t="s">
        <v>182</v>
      </c>
      <c r="L12" s="223" t="s">
        <v>146</v>
      </c>
      <c r="M12" s="210" t="s">
        <v>189</v>
      </c>
    </row>
    <row r="13" spans="1:13" ht="15.6" x14ac:dyDescent="0.3">
      <c r="A13" s="571"/>
      <c r="B13" s="576"/>
      <c r="C13" s="582"/>
      <c r="D13" s="231" t="s">
        <v>143</v>
      </c>
      <c r="E13" s="223">
        <v>120</v>
      </c>
      <c r="F13" s="225" t="s">
        <v>190</v>
      </c>
      <c r="H13" s="571"/>
      <c r="I13" s="576"/>
      <c r="J13" s="592"/>
      <c r="K13" s="212" t="s">
        <v>181</v>
      </c>
      <c r="L13" s="223" t="s">
        <v>146</v>
      </c>
      <c r="M13" s="210" t="s">
        <v>189</v>
      </c>
    </row>
    <row r="14" spans="1:13" ht="16.2" thickBot="1" x14ac:dyDescent="0.35">
      <c r="A14" s="571"/>
      <c r="B14" s="576"/>
      <c r="C14" s="582"/>
      <c r="D14" s="232" t="s">
        <v>71</v>
      </c>
      <c r="E14" s="226">
        <v>120</v>
      </c>
      <c r="F14" s="216" t="s">
        <v>191</v>
      </c>
      <c r="H14" s="571"/>
      <c r="I14" s="576"/>
      <c r="J14" s="593"/>
      <c r="K14" s="227"/>
      <c r="L14" s="226"/>
      <c r="M14" s="216"/>
    </row>
    <row r="15" spans="1:13" ht="16.2" thickBot="1" x14ac:dyDescent="0.35">
      <c r="A15" s="572"/>
      <c r="B15" s="577"/>
      <c r="C15" s="583"/>
      <c r="D15" s="232"/>
      <c r="E15" s="226"/>
      <c r="F15" s="216"/>
      <c r="H15" s="571"/>
      <c r="I15" s="576"/>
      <c r="J15" s="591" t="s">
        <v>149</v>
      </c>
      <c r="K15" s="233" t="s">
        <v>155</v>
      </c>
      <c r="L15" s="209" t="s">
        <v>146</v>
      </c>
      <c r="M15" s="222" t="s">
        <v>189</v>
      </c>
    </row>
    <row r="16" spans="1:13" ht="15.6" x14ac:dyDescent="0.3">
      <c r="A16" s="578" t="s">
        <v>5</v>
      </c>
      <c r="B16" s="575">
        <v>6</v>
      </c>
      <c r="C16" s="567" t="s">
        <v>93</v>
      </c>
      <c r="D16" s="208" t="s">
        <v>184</v>
      </c>
      <c r="E16" s="220" t="s">
        <v>144</v>
      </c>
      <c r="F16" s="210" t="s">
        <v>189</v>
      </c>
      <c r="H16" s="571"/>
      <c r="I16" s="576"/>
      <c r="J16" s="592"/>
      <c r="K16" s="221" t="s">
        <v>152</v>
      </c>
      <c r="L16" s="209" t="s">
        <v>146</v>
      </c>
      <c r="M16" s="222" t="s">
        <v>189</v>
      </c>
    </row>
    <row r="17" spans="1:13" ht="27" customHeight="1" x14ac:dyDescent="0.3">
      <c r="A17" s="579"/>
      <c r="B17" s="576"/>
      <c r="C17" s="568"/>
      <c r="D17" s="212" t="s">
        <v>183</v>
      </c>
      <c r="E17" s="223" t="s">
        <v>144</v>
      </c>
      <c r="F17" s="213" t="s">
        <v>189</v>
      </c>
      <c r="H17" s="571"/>
      <c r="I17" s="576"/>
      <c r="J17" s="592"/>
      <c r="K17" s="224" t="s">
        <v>154</v>
      </c>
      <c r="L17" s="209" t="s">
        <v>146</v>
      </c>
      <c r="M17" s="222" t="s">
        <v>189</v>
      </c>
    </row>
    <row r="18" spans="1:13" ht="27" customHeight="1" thickBot="1" x14ac:dyDescent="0.35">
      <c r="A18" s="579"/>
      <c r="B18" s="576"/>
      <c r="C18" s="568"/>
      <c r="D18" s="212" t="s">
        <v>185</v>
      </c>
      <c r="E18" s="223" t="s">
        <v>144</v>
      </c>
      <c r="F18" s="213" t="s">
        <v>189</v>
      </c>
      <c r="H18" s="571"/>
      <c r="I18" s="576"/>
      <c r="J18" s="593"/>
      <c r="K18" s="227"/>
      <c r="L18" s="209"/>
      <c r="M18" s="216"/>
    </row>
    <row r="19" spans="1:13" ht="16.2" thickBot="1" x14ac:dyDescent="0.35">
      <c r="A19" s="579"/>
      <c r="B19" s="576"/>
      <c r="C19" s="569"/>
      <c r="D19" s="232"/>
      <c r="E19" s="226"/>
      <c r="F19" s="216"/>
      <c r="H19" s="571"/>
      <c r="I19" s="576"/>
      <c r="J19" s="599" t="s">
        <v>68</v>
      </c>
      <c r="K19" s="234" t="s">
        <v>69</v>
      </c>
      <c r="L19" s="220">
        <v>120</v>
      </c>
      <c r="M19" s="230" t="s">
        <v>189</v>
      </c>
    </row>
    <row r="20" spans="1:13" ht="21.75" customHeight="1" x14ac:dyDescent="0.3">
      <c r="A20" s="579"/>
      <c r="B20" s="576"/>
      <c r="C20" s="584" t="s">
        <v>110</v>
      </c>
      <c r="D20" s="221" t="s">
        <v>152</v>
      </c>
      <c r="E20" s="220" t="s">
        <v>145</v>
      </c>
      <c r="F20" s="222" t="s">
        <v>189</v>
      </c>
      <c r="H20" s="571"/>
      <c r="I20" s="576"/>
      <c r="J20" s="600"/>
      <c r="K20" s="235" t="s">
        <v>66</v>
      </c>
      <c r="L20" s="223">
        <v>120</v>
      </c>
      <c r="M20" s="230" t="s">
        <v>189</v>
      </c>
    </row>
    <row r="21" spans="1:13" ht="31.2" x14ac:dyDescent="0.3">
      <c r="A21" s="579"/>
      <c r="B21" s="576"/>
      <c r="C21" s="585"/>
      <c r="D21" s="221" t="s">
        <v>156</v>
      </c>
      <c r="E21" s="223" t="s">
        <v>145</v>
      </c>
      <c r="F21" s="222" t="s">
        <v>189</v>
      </c>
      <c r="H21" s="571"/>
      <c r="I21" s="576"/>
      <c r="J21" s="600"/>
      <c r="K21" s="235" t="s">
        <v>147</v>
      </c>
      <c r="L21" s="223">
        <v>120</v>
      </c>
      <c r="M21" s="225" t="s">
        <v>190</v>
      </c>
    </row>
    <row r="22" spans="1:13" ht="15.6" x14ac:dyDescent="0.3">
      <c r="A22" s="579"/>
      <c r="B22" s="576"/>
      <c r="C22" s="585"/>
      <c r="D22" s="290" t="s">
        <v>157</v>
      </c>
      <c r="E22" s="223" t="s">
        <v>145</v>
      </c>
      <c r="F22" s="222" t="s">
        <v>189</v>
      </c>
      <c r="H22" s="571"/>
      <c r="I22" s="576"/>
      <c r="J22" s="600"/>
      <c r="K22" s="235" t="s">
        <v>148</v>
      </c>
      <c r="L22" s="223">
        <v>120</v>
      </c>
      <c r="M22" s="225" t="s">
        <v>189</v>
      </c>
    </row>
    <row r="23" spans="1:13" ht="16.2" thickBot="1" x14ac:dyDescent="0.35">
      <c r="A23" s="580"/>
      <c r="B23" s="577"/>
      <c r="C23" s="586"/>
      <c r="D23" s="291" t="s">
        <v>158</v>
      </c>
      <c r="E23" s="226" t="s">
        <v>145</v>
      </c>
      <c r="F23" s="222" t="s">
        <v>189</v>
      </c>
      <c r="H23" s="598"/>
      <c r="I23" s="577"/>
      <c r="J23" s="601"/>
      <c r="K23" s="231" t="s">
        <v>70</v>
      </c>
      <c r="L23" s="223">
        <v>120</v>
      </c>
      <c r="M23" s="225" t="s">
        <v>192</v>
      </c>
    </row>
    <row r="24" spans="1:13" ht="16.2" thickBot="1" x14ac:dyDescent="0.35">
      <c r="H24" s="597" t="s">
        <v>5</v>
      </c>
      <c r="I24" s="575">
        <v>6</v>
      </c>
      <c r="J24" s="591" t="s">
        <v>93</v>
      </c>
      <c r="K24" s="208" t="s">
        <v>184</v>
      </c>
      <c r="L24" s="211" t="s">
        <v>146</v>
      </c>
      <c r="M24" s="210" t="s">
        <v>189</v>
      </c>
    </row>
    <row r="25" spans="1:13" ht="16.2" thickBot="1" x14ac:dyDescent="0.35">
      <c r="H25" s="579"/>
      <c r="I25" s="576"/>
      <c r="J25" s="592"/>
      <c r="K25" s="212" t="s">
        <v>183</v>
      </c>
      <c r="L25" s="214" t="s">
        <v>146</v>
      </c>
      <c r="M25" s="210" t="s">
        <v>189</v>
      </c>
    </row>
    <row r="26" spans="1:13" ht="15.6" x14ac:dyDescent="0.3">
      <c r="H26" s="579"/>
      <c r="I26" s="576"/>
      <c r="J26" s="592"/>
      <c r="K26" s="212" t="s">
        <v>185</v>
      </c>
      <c r="L26" s="214" t="s">
        <v>146</v>
      </c>
      <c r="M26" s="210" t="s">
        <v>189</v>
      </c>
    </row>
    <row r="27" spans="1:13" ht="16.2" thickBot="1" x14ac:dyDescent="0.35">
      <c r="H27" s="579"/>
      <c r="I27" s="576"/>
      <c r="J27" s="593"/>
      <c r="K27" s="236"/>
      <c r="L27" s="218" t="s">
        <v>146</v>
      </c>
      <c r="M27" s="219"/>
    </row>
    <row r="28" spans="1:13" ht="31.2" x14ac:dyDescent="0.3">
      <c r="H28" s="579"/>
      <c r="I28" s="576"/>
      <c r="J28" s="591" t="s">
        <v>149</v>
      </c>
      <c r="K28" s="221" t="s">
        <v>156</v>
      </c>
      <c r="L28" s="209" t="s">
        <v>146</v>
      </c>
      <c r="M28" s="222" t="s">
        <v>189</v>
      </c>
    </row>
    <row r="29" spans="1:13" ht="15.6" x14ac:dyDescent="0.3">
      <c r="H29" s="579"/>
      <c r="I29" s="576"/>
      <c r="J29" s="592"/>
      <c r="K29" s="224" t="s">
        <v>157</v>
      </c>
      <c r="L29" s="209" t="s">
        <v>146</v>
      </c>
      <c r="M29" s="222" t="s">
        <v>189</v>
      </c>
    </row>
    <row r="30" spans="1:13" ht="15.6" x14ac:dyDescent="0.3">
      <c r="H30" s="579"/>
      <c r="I30" s="576"/>
      <c r="J30" s="592"/>
      <c r="K30" s="237" t="s">
        <v>159</v>
      </c>
      <c r="L30" s="209" t="s">
        <v>146</v>
      </c>
      <c r="M30" s="222" t="s">
        <v>189</v>
      </c>
    </row>
    <row r="31" spans="1:13" ht="16.2" thickBot="1" x14ac:dyDescent="0.35">
      <c r="H31" s="579"/>
      <c r="I31" s="576"/>
      <c r="J31" s="592"/>
      <c r="K31" s="238"/>
      <c r="L31" s="239"/>
      <c r="M31" s="240"/>
    </row>
    <row r="32" spans="1:13" ht="16.2" thickBot="1" x14ac:dyDescent="0.35">
      <c r="H32" s="579"/>
      <c r="I32" s="576"/>
      <c r="J32" s="594" t="s">
        <v>150</v>
      </c>
      <c r="K32" s="245" t="s">
        <v>160</v>
      </c>
      <c r="L32" s="241" t="s">
        <v>151</v>
      </c>
      <c r="M32" s="230" t="s">
        <v>189</v>
      </c>
    </row>
    <row r="33" spans="8:13" ht="16.2" thickBot="1" x14ac:dyDescent="0.35">
      <c r="H33" s="579"/>
      <c r="I33" s="576"/>
      <c r="J33" s="595"/>
      <c r="K33" s="246" t="s">
        <v>161</v>
      </c>
      <c r="L33" s="242" t="s">
        <v>151</v>
      </c>
      <c r="M33" s="230" t="s">
        <v>189</v>
      </c>
    </row>
    <row r="34" spans="8:13" ht="16.2" thickBot="1" x14ac:dyDescent="0.35">
      <c r="H34" s="579"/>
      <c r="I34" s="576"/>
      <c r="J34" s="595"/>
      <c r="K34" s="246" t="s">
        <v>162</v>
      </c>
      <c r="L34" s="242" t="s">
        <v>151</v>
      </c>
      <c r="M34" s="230" t="s">
        <v>189</v>
      </c>
    </row>
    <row r="35" spans="8:13" ht="16.2" thickBot="1" x14ac:dyDescent="0.35">
      <c r="H35" s="580"/>
      <c r="I35" s="577"/>
      <c r="J35" s="596"/>
      <c r="K35" s="292" t="s">
        <v>163</v>
      </c>
      <c r="L35" s="243" t="s">
        <v>151</v>
      </c>
      <c r="M35" s="230" t="s">
        <v>189</v>
      </c>
    </row>
    <row r="36" spans="8:13" ht="20.399999999999999" x14ac:dyDescent="0.3">
      <c r="H36" s="244"/>
      <c r="I36" s="204"/>
    </row>
    <row r="37" spans="8:13" ht="20.399999999999999" x14ac:dyDescent="0.3">
      <c r="H37" s="244"/>
      <c r="I37" s="204"/>
    </row>
    <row r="38" spans="8:13" ht="20.399999999999999" x14ac:dyDescent="0.3">
      <c r="H38" s="244"/>
      <c r="I38" s="204"/>
    </row>
    <row r="39" spans="8:13" ht="20.399999999999999" x14ac:dyDescent="0.3">
      <c r="H39" s="244"/>
      <c r="I39" s="204"/>
    </row>
    <row r="53" spans="6:13" x14ac:dyDescent="0.3">
      <c r="F53" s="293" t="s">
        <v>169</v>
      </c>
      <c r="M53" s="293" t="s">
        <v>169</v>
      </c>
    </row>
  </sheetData>
  <mergeCells count="25">
    <mergeCell ref="E1:F1"/>
    <mergeCell ref="L1:M1"/>
    <mergeCell ref="J24:J27"/>
    <mergeCell ref="J28:J31"/>
    <mergeCell ref="I24:I35"/>
    <mergeCell ref="J32:J35"/>
    <mergeCell ref="J15:J18"/>
    <mergeCell ref="H24:H35"/>
    <mergeCell ref="J3:J6"/>
    <mergeCell ref="J11:J14"/>
    <mergeCell ref="J7:J10"/>
    <mergeCell ref="I3:I10"/>
    <mergeCell ref="H3:H23"/>
    <mergeCell ref="J19:J23"/>
    <mergeCell ref="I11:I23"/>
    <mergeCell ref="C7:C10"/>
    <mergeCell ref="A3:A15"/>
    <mergeCell ref="B3:B6"/>
    <mergeCell ref="B7:B15"/>
    <mergeCell ref="A16:A23"/>
    <mergeCell ref="B16:B23"/>
    <mergeCell ref="C11:C15"/>
    <mergeCell ref="C20:C23"/>
    <mergeCell ref="C16:C19"/>
    <mergeCell ref="C3:C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041ADA5583054F8390C17E606BBBEE" ma:contentTypeVersion="14" ma:contentTypeDescription="Utwórz nowy dokument." ma:contentTypeScope="" ma:versionID="f31c445ca7228fd95c706c5db6ba9b25">
  <xsd:schema xmlns:xsd="http://www.w3.org/2001/XMLSchema" xmlns:xs="http://www.w3.org/2001/XMLSchema" xmlns:p="http://schemas.microsoft.com/office/2006/metadata/properties" xmlns:ns3="c264318f-bd02-4f4c-8658-c731de573958" xmlns:ns4="bb2f8f17-6e3c-45ee-9a40-0ea5b44a61ac" targetNamespace="http://schemas.microsoft.com/office/2006/metadata/properties" ma:root="true" ma:fieldsID="5bfa00014086aca121a88a549724826b" ns3:_="" ns4:_="">
    <xsd:import namespace="c264318f-bd02-4f4c-8658-c731de573958"/>
    <xsd:import namespace="bb2f8f17-6e3c-45ee-9a40-0ea5b44a61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4318f-bd02-4f4c-8658-c731de573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f8f17-6e3c-45ee-9a40-0ea5b44a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AC8972-06C5-409B-A47E-D8D7967E63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CABDFC-C89F-4A65-9F56-8B4CA8272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4318f-bd02-4f4c-8658-c731de573958"/>
    <ds:schemaRef ds:uri="bb2f8f17-6e3c-45ee-9a40-0ea5b44a61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E9DD9-95D6-4141-8B48-0CF3AC102061}">
  <ds:schemaRefs>
    <ds:schemaRef ds:uri="bb2f8f17-6e3c-45ee-9a40-0ea5b44a61ac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264318f-bd02-4f4c-8658-c731de573958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Program Turystyka i Hotelarstwo</vt:lpstr>
      <vt:lpstr>Program Rekreacja</vt:lpstr>
      <vt:lpstr>Wybór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</dc:creator>
  <cp:lastModifiedBy>Edyta Sienkiewicz-Dianzenza</cp:lastModifiedBy>
  <cp:lastPrinted>2022-03-11T10:50:04Z</cp:lastPrinted>
  <dcterms:created xsi:type="dcterms:W3CDTF">2017-07-06T12:21:44Z</dcterms:created>
  <dcterms:modified xsi:type="dcterms:W3CDTF">2023-02-03T09:00:24Z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0x010100DE041ADA5583054F8390C17E606BBBEE</vt:lpwstr>
  </property>
</Properties>
</file>