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argosinska\Desktop\"/>
    </mc:Choice>
  </mc:AlternateContent>
  <xr:revisionPtr revIDLastSave="0" documentId="8_{9CF26907-90B4-4F6F-A21C-E2115D2163E7}" xr6:coauthVersionLast="36" xr6:coauthVersionMax="36" xr10:uidLastSave="{00000000-0000-0000-0000-000000000000}"/>
  <bookViews>
    <workbookView xWindow="0" yWindow="0" windowWidth="28800" windowHeight="10755" xr2:uid="{F48A63FE-90E1-4A00-835B-8F8769767C0F}"/>
  </bookViews>
  <sheets>
    <sheet name="Plan od 2026-2027" sheetId="8" r:id="rId1"/>
  </sheets>
  <definedNames>
    <definedName name="__xlnm.Print_Area_1" localSheetId="0">'Plan od 2026-2027'!#REF!</definedName>
    <definedName name="__xlnm.Print_Area_1">#REF!</definedName>
    <definedName name="Blee" localSheetId="0">'Plan od 2026-2027'!#REF!</definedName>
    <definedName name="Blee">#REF!</definedName>
    <definedName name="_xlnm.Print_Area" localSheetId="0">'Plan od 2026-2027'!$A$1:$AN$91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9" i="8" l="1"/>
  <c r="H87" i="8"/>
  <c r="H88" i="8"/>
  <c r="E88" i="8"/>
  <c r="F65" i="8"/>
  <c r="G65" i="8" s="1"/>
  <c r="D65" i="8"/>
  <c r="AP65" i="8" s="1"/>
  <c r="C65" i="8"/>
  <c r="E65" i="8" s="1"/>
  <c r="F66" i="8"/>
  <c r="G66" i="8" s="1"/>
  <c r="D66" i="8"/>
  <c r="AP66" i="8" s="1"/>
  <c r="C66" i="8"/>
  <c r="E66" i="8" s="1"/>
  <c r="F25" i="8"/>
  <c r="G25" i="8" s="1"/>
  <c r="D25" i="8"/>
  <c r="AP25" i="8" s="1"/>
  <c r="C25" i="8"/>
  <c r="E25" i="8" s="1"/>
  <c r="AR79" i="8"/>
  <c r="E87" i="8"/>
  <c r="AQ85" i="8"/>
  <c r="AQ83" i="8"/>
  <c r="AQ82" i="8"/>
  <c r="AP82" i="8"/>
  <c r="G82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AL88" i="8"/>
  <c r="AK88" i="8"/>
  <c r="AJ88" i="8"/>
  <c r="AG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F87" i="8"/>
  <c r="D87" i="8"/>
  <c r="AR86" i="8"/>
  <c r="AQ86" i="8"/>
  <c r="AP86" i="8"/>
  <c r="G86" i="8"/>
  <c r="C86" i="8"/>
  <c r="AR85" i="8"/>
  <c r="AP85" i="8"/>
  <c r="G85" i="8"/>
  <c r="C85" i="8"/>
  <c r="AR84" i="8"/>
  <c r="AQ84" i="8"/>
  <c r="AP84" i="8"/>
  <c r="G84" i="8"/>
  <c r="C84" i="8"/>
  <c r="AR83" i="8"/>
  <c r="AP83" i="8"/>
  <c r="AI83" i="8"/>
  <c r="AI88" i="8" s="1"/>
  <c r="AH83" i="8"/>
  <c r="AH88" i="8" s="1"/>
  <c r="G83" i="8"/>
  <c r="C83" i="8"/>
  <c r="AR82" i="8"/>
  <c r="AF82" i="8"/>
  <c r="AF88" i="8" s="1"/>
  <c r="AE82" i="8"/>
  <c r="AE88" i="8" s="1"/>
  <c r="G87" i="8"/>
  <c r="C82" i="8"/>
  <c r="C87" i="8" s="1"/>
  <c r="F79" i="8"/>
  <c r="G79" i="8" s="1"/>
  <c r="D79" i="8"/>
  <c r="AP79" i="8" s="1"/>
  <c r="C79" i="8"/>
  <c r="E79" i="8" s="1"/>
  <c r="F78" i="8"/>
  <c r="G78" i="8" s="1"/>
  <c r="D78" i="8"/>
  <c r="AP78" i="8" s="1"/>
  <c r="C78" i="8"/>
  <c r="E78" i="8" s="1"/>
  <c r="F77" i="8"/>
  <c r="G77" i="8" s="1"/>
  <c r="D77" i="8"/>
  <c r="AP77" i="8" s="1"/>
  <c r="C77" i="8"/>
  <c r="E77" i="8" s="1"/>
  <c r="F76" i="8"/>
  <c r="D76" i="8"/>
  <c r="C76" i="8"/>
  <c r="F73" i="8"/>
  <c r="D73" i="8"/>
  <c r="AP73" i="8" s="1"/>
  <c r="C73" i="8"/>
  <c r="E73" i="8" s="1"/>
  <c r="F72" i="8"/>
  <c r="D72" i="8"/>
  <c r="AP72" i="8" s="1"/>
  <c r="C72" i="8"/>
  <c r="E72" i="8" s="1"/>
  <c r="F71" i="8"/>
  <c r="D71" i="8"/>
  <c r="AP71" i="8" s="1"/>
  <c r="C71" i="8"/>
  <c r="E71" i="8" s="1"/>
  <c r="F70" i="8"/>
  <c r="D70" i="8"/>
  <c r="AP70" i="8" s="1"/>
  <c r="C70" i="8"/>
  <c r="E70" i="8" s="1"/>
  <c r="F69" i="8"/>
  <c r="F74" i="8" s="1"/>
  <c r="D69" i="8"/>
  <c r="C69" i="8"/>
  <c r="F64" i="8"/>
  <c r="G64" i="8" s="1"/>
  <c r="D64" i="8"/>
  <c r="AP64" i="8" s="1"/>
  <c r="C64" i="8"/>
  <c r="E64" i="8" s="1"/>
  <c r="F63" i="8"/>
  <c r="G63" i="8" s="1"/>
  <c r="D63" i="8"/>
  <c r="AP63" i="8" s="1"/>
  <c r="C63" i="8"/>
  <c r="E63" i="8" s="1"/>
  <c r="AR63" i="8" s="1"/>
  <c r="F62" i="8"/>
  <c r="D62" i="8"/>
  <c r="C62" i="8"/>
  <c r="C67" i="8" s="1"/>
  <c r="F59" i="8"/>
  <c r="G59" i="8" s="1"/>
  <c r="D59" i="8"/>
  <c r="AP59" i="8" s="1"/>
  <c r="C59" i="8"/>
  <c r="E59" i="8" s="1"/>
  <c r="F58" i="8"/>
  <c r="G58" i="8" s="1"/>
  <c r="D58" i="8"/>
  <c r="AP58" i="8" s="1"/>
  <c r="C58" i="8"/>
  <c r="E58" i="8" s="1"/>
  <c r="F57" i="8"/>
  <c r="G57" i="8" s="1"/>
  <c r="D57" i="8"/>
  <c r="AP57" i="8" s="1"/>
  <c r="C57" i="8"/>
  <c r="E57" i="8" s="1"/>
  <c r="F56" i="8"/>
  <c r="G56" i="8" s="1"/>
  <c r="D56" i="8"/>
  <c r="AP56" i="8" s="1"/>
  <c r="C56" i="8"/>
  <c r="E56" i="8" s="1"/>
  <c r="F55" i="8"/>
  <c r="G55" i="8" s="1"/>
  <c r="D55" i="8"/>
  <c r="AP55" i="8" s="1"/>
  <c r="C55" i="8"/>
  <c r="E55" i="8" s="1"/>
  <c r="F54" i="8"/>
  <c r="G54" i="8" s="1"/>
  <c r="D54" i="8"/>
  <c r="AP54" i="8" s="1"/>
  <c r="C54" i="8"/>
  <c r="E54" i="8" s="1"/>
  <c r="F53" i="8"/>
  <c r="G53" i="8" s="1"/>
  <c r="D53" i="8"/>
  <c r="AP53" i="8" s="1"/>
  <c r="C53" i="8"/>
  <c r="E53" i="8" s="1"/>
  <c r="F52" i="8"/>
  <c r="G52" i="8" s="1"/>
  <c r="D52" i="8"/>
  <c r="AP52" i="8" s="1"/>
  <c r="C52" i="8"/>
  <c r="E52" i="8" s="1"/>
  <c r="F51" i="8"/>
  <c r="G51" i="8" s="1"/>
  <c r="D51" i="8"/>
  <c r="AP51" i="8" s="1"/>
  <c r="C51" i="8"/>
  <c r="E51" i="8" s="1"/>
  <c r="F50" i="8"/>
  <c r="G50" i="8" s="1"/>
  <c r="D50" i="8"/>
  <c r="AP50" i="8" s="1"/>
  <c r="C50" i="8"/>
  <c r="E50" i="8" s="1"/>
  <c r="F49" i="8"/>
  <c r="G49" i="8" s="1"/>
  <c r="D49" i="8"/>
  <c r="F48" i="8"/>
  <c r="G48" i="8" s="1"/>
  <c r="D48" i="8"/>
  <c r="AP48" i="8" s="1"/>
  <c r="C48" i="8"/>
  <c r="E48" i="8" s="1"/>
  <c r="F47" i="8"/>
  <c r="G47" i="8" s="1"/>
  <c r="D47" i="8"/>
  <c r="AP47" i="8" s="1"/>
  <c r="C47" i="8"/>
  <c r="E47" i="8" s="1"/>
  <c r="F46" i="8"/>
  <c r="G46" i="8" s="1"/>
  <c r="D46" i="8"/>
  <c r="AP46" i="8" s="1"/>
  <c r="C46" i="8"/>
  <c r="E46" i="8" s="1"/>
  <c r="F45" i="8"/>
  <c r="G45" i="8" s="1"/>
  <c r="D45" i="8"/>
  <c r="AP45" i="8" s="1"/>
  <c r="C45" i="8"/>
  <c r="E45" i="8" s="1"/>
  <c r="F44" i="8"/>
  <c r="G44" i="8" s="1"/>
  <c r="D44" i="8"/>
  <c r="AP44" i="8" s="1"/>
  <c r="C44" i="8"/>
  <c r="E44" i="8" s="1"/>
  <c r="F43" i="8"/>
  <c r="G43" i="8" s="1"/>
  <c r="D43" i="8"/>
  <c r="AP43" i="8" s="1"/>
  <c r="C43" i="8"/>
  <c r="E43" i="8" s="1"/>
  <c r="F42" i="8"/>
  <c r="D42" i="8"/>
  <c r="C42" i="8"/>
  <c r="F39" i="8"/>
  <c r="G39" i="8" s="1"/>
  <c r="D39" i="8"/>
  <c r="AP39" i="8" s="1"/>
  <c r="C39" i="8"/>
  <c r="E39" i="8" s="1"/>
  <c r="F38" i="8"/>
  <c r="AS38" i="8" s="1"/>
  <c r="D38" i="8"/>
  <c r="AP38" i="8" s="1"/>
  <c r="C38" i="8"/>
  <c r="E38" i="8" s="1"/>
  <c r="F37" i="8"/>
  <c r="D37" i="8"/>
  <c r="AP37" i="8" s="1"/>
  <c r="C37" i="8"/>
  <c r="E37" i="8" s="1"/>
  <c r="F36" i="8"/>
  <c r="D36" i="8"/>
  <c r="AP36" i="8" s="1"/>
  <c r="C36" i="8"/>
  <c r="E36" i="8" s="1"/>
  <c r="F35" i="8"/>
  <c r="D35" i="8"/>
  <c r="AP35" i="8" s="1"/>
  <c r="C35" i="8"/>
  <c r="E35" i="8" s="1"/>
  <c r="F34" i="8"/>
  <c r="D34" i="8"/>
  <c r="C34" i="8"/>
  <c r="F31" i="8"/>
  <c r="G31" i="8" s="1"/>
  <c r="D31" i="8"/>
  <c r="AP31" i="8" s="1"/>
  <c r="C31" i="8"/>
  <c r="E31" i="8" s="1"/>
  <c r="F30" i="8"/>
  <c r="G30" i="8" s="1"/>
  <c r="D30" i="8"/>
  <c r="AP30" i="8" s="1"/>
  <c r="C30" i="8"/>
  <c r="E30" i="8" s="1"/>
  <c r="F29" i="8"/>
  <c r="G29" i="8" s="1"/>
  <c r="D29" i="8"/>
  <c r="AP29" i="8" s="1"/>
  <c r="C29" i="8"/>
  <c r="E29" i="8" s="1"/>
  <c r="F28" i="8"/>
  <c r="G28" i="8" s="1"/>
  <c r="D28" i="8"/>
  <c r="AP28" i="8" s="1"/>
  <c r="C28" i="8"/>
  <c r="E28" i="8" s="1"/>
  <c r="F27" i="8"/>
  <c r="G27" i="8" s="1"/>
  <c r="D27" i="8"/>
  <c r="AP27" i="8" s="1"/>
  <c r="C27" i="8"/>
  <c r="E27" i="8" s="1"/>
  <c r="F26" i="8"/>
  <c r="G26" i="8" s="1"/>
  <c r="D26" i="8"/>
  <c r="AP26" i="8" s="1"/>
  <c r="C26" i="8"/>
  <c r="E26" i="8" s="1"/>
  <c r="H26" i="8" s="1"/>
  <c r="F24" i="8"/>
  <c r="D24" i="8"/>
  <c r="AP24" i="8" s="1"/>
  <c r="C24" i="8"/>
  <c r="E24" i="8" s="1"/>
  <c r="F23" i="8"/>
  <c r="G23" i="8" s="1"/>
  <c r="D23" i="8"/>
  <c r="AP23" i="8" s="1"/>
  <c r="C23" i="8"/>
  <c r="E23" i="8" s="1"/>
  <c r="F22" i="8"/>
  <c r="D22" i="8"/>
  <c r="AP22" i="8" s="1"/>
  <c r="C22" i="8"/>
  <c r="E22" i="8" s="1"/>
  <c r="F21" i="8"/>
  <c r="G21" i="8" s="1"/>
  <c r="D21" i="8"/>
  <c r="AP21" i="8" s="1"/>
  <c r="C21" i="8"/>
  <c r="E21" i="8" s="1"/>
  <c r="F20" i="8"/>
  <c r="G20" i="8" s="1"/>
  <c r="D20" i="8"/>
  <c r="AP20" i="8" s="1"/>
  <c r="C20" i="8"/>
  <c r="E20" i="8" s="1"/>
  <c r="F19" i="8"/>
  <c r="D19" i="8"/>
  <c r="AP19" i="8" s="1"/>
  <c r="C19" i="8"/>
  <c r="E19" i="8" s="1"/>
  <c r="F18" i="8"/>
  <c r="D18" i="8"/>
  <c r="AP18" i="8" s="1"/>
  <c r="C18" i="8"/>
  <c r="E18" i="8" s="1"/>
  <c r="F17" i="8"/>
  <c r="D17" i="8"/>
  <c r="AP17" i="8" s="1"/>
  <c r="C17" i="8"/>
  <c r="E17" i="8" s="1"/>
  <c r="F16" i="8"/>
  <c r="G16" i="8" s="1"/>
  <c r="D16" i="8"/>
  <c r="AP16" i="8" s="1"/>
  <c r="C16" i="8"/>
  <c r="E16" i="8" s="1"/>
  <c r="F15" i="8"/>
  <c r="D15" i="8"/>
  <c r="AP15" i="8" s="1"/>
  <c r="C15" i="8"/>
  <c r="E15" i="8" s="1"/>
  <c r="F14" i="8"/>
  <c r="G14" i="8" s="1"/>
  <c r="D14" i="8"/>
  <c r="AP14" i="8" s="1"/>
  <c r="C14" i="8"/>
  <c r="E14" i="8" s="1"/>
  <c r="F13" i="8"/>
  <c r="D13" i="8"/>
  <c r="AP13" i="8" s="1"/>
  <c r="C13" i="8"/>
  <c r="E13" i="8" s="1"/>
  <c r="F12" i="8"/>
  <c r="D12" i="8"/>
  <c r="AP12" i="8" s="1"/>
  <c r="C12" i="8"/>
  <c r="E12" i="8" s="1"/>
  <c r="F11" i="8"/>
  <c r="G11" i="8" s="1"/>
  <c r="D11" i="8"/>
  <c r="AP11" i="8" s="1"/>
  <c r="C11" i="8"/>
  <c r="E11" i="8" s="1"/>
  <c r="F10" i="8"/>
  <c r="G10" i="8" s="1"/>
  <c r="D10" i="8"/>
  <c r="AP10" i="8" s="1"/>
  <c r="C10" i="8"/>
  <c r="E10" i="8" s="1"/>
  <c r="F9" i="8"/>
  <c r="G9" i="8" s="1"/>
  <c r="D9" i="8"/>
  <c r="AP9" i="8" s="1"/>
  <c r="C9" i="8"/>
  <c r="E9" i="8" s="1"/>
  <c r="F8" i="8"/>
  <c r="G8" i="8" s="1"/>
  <c r="D8" i="8"/>
  <c r="AP8" i="8" s="1"/>
  <c r="C8" i="8"/>
  <c r="E8" i="8" s="1"/>
  <c r="F7" i="8"/>
  <c r="G7" i="8" s="1"/>
  <c r="D7" i="8"/>
  <c r="AP7" i="8" s="1"/>
  <c r="C7" i="8"/>
  <c r="E7" i="8" s="1"/>
  <c r="F6" i="8"/>
  <c r="D6" i="8"/>
  <c r="C6" i="8"/>
  <c r="AR65" i="8" l="1"/>
  <c r="H65" i="8"/>
  <c r="AR66" i="8"/>
  <c r="H66" i="8"/>
  <c r="AR25" i="8"/>
  <c r="H25" i="8"/>
  <c r="AQ88" i="8"/>
  <c r="AM88" i="8"/>
  <c r="C32" i="8"/>
  <c r="E6" i="8"/>
  <c r="D32" i="8"/>
  <c r="AP6" i="8"/>
  <c r="F32" i="8"/>
  <c r="G6" i="8"/>
  <c r="AR7" i="8"/>
  <c r="H7" i="8"/>
  <c r="AR8" i="8"/>
  <c r="H8" i="8"/>
  <c r="AR9" i="8"/>
  <c r="H9" i="8"/>
  <c r="AR10" i="8"/>
  <c r="H10" i="8"/>
  <c r="AR11" i="8"/>
  <c r="H11" i="8"/>
  <c r="AR12" i="8"/>
  <c r="H12" i="8"/>
  <c r="AS12" i="8"/>
  <c r="G12" i="8"/>
  <c r="AR13" i="8"/>
  <c r="H13" i="8"/>
  <c r="AS13" i="8"/>
  <c r="G13" i="8"/>
  <c r="AR14" i="8"/>
  <c r="H14" i="8"/>
  <c r="AR15" i="8"/>
  <c r="H15" i="8"/>
  <c r="AS15" i="8"/>
  <c r="G15" i="8"/>
  <c r="AR16" i="8"/>
  <c r="H16" i="8"/>
  <c r="AR17" i="8"/>
  <c r="H17" i="8"/>
  <c r="AS17" i="8"/>
  <c r="G17" i="8"/>
  <c r="AR18" i="8"/>
  <c r="H18" i="8"/>
  <c r="AS18" i="8"/>
  <c r="G18" i="8"/>
  <c r="AR19" i="8"/>
  <c r="H19" i="8"/>
  <c r="AS19" i="8"/>
  <c r="G19" i="8"/>
  <c r="AR20" i="8"/>
  <c r="H20" i="8"/>
  <c r="AR21" i="8"/>
  <c r="H21" i="8"/>
  <c r="AR22" i="8"/>
  <c r="H22" i="8"/>
  <c r="AS22" i="8"/>
  <c r="G22" i="8"/>
  <c r="AR23" i="8"/>
  <c r="H23" i="8"/>
  <c r="AR24" i="8"/>
  <c r="H24" i="8"/>
  <c r="AS24" i="8"/>
  <c r="G24" i="8"/>
  <c r="AR26" i="8"/>
  <c r="AR27" i="8"/>
  <c r="H27" i="8"/>
  <c r="AR28" i="8"/>
  <c r="H28" i="8"/>
  <c r="AR29" i="8"/>
  <c r="H29" i="8"/>
  <c r="AR30" i="8"/>
  <c r="H30" i="8"/>
  <c r="AR31" i="8"/>
  <c r="H31" i="8"/>
  <c r="C40" i="8"/>
  <c r="E34" i="8"/>
  <c r="D40" i="8"/>
  <c r="AP34" i="8"/>
  <c r="F40" i="8"/>
  <c r="AS34" i="8"/>
  <c r="G34" i="8"/>
  <c r="AR35" i="8"/>
  <c r="H35" i="8"/>
  <c r="AS35" i="8"/>
  <c r="G35" i="8"/>
  <c r="AR36" i="8"/>
  <c r="H36" i="8"/>
  <c r="AS36" i="8"/>
  <c r="G36" i="8"/>
  <c r="AR37" i="8"/>
  <c r="H37" i="8"/>
  <c r="AS37" i="8"/>
  <c r="G37" i="8"/>
  <c r="AR38" i="8"/>
  <c r="H38" i="8"/>
  <c r="G38" i="8"/>
  <c r="AR39" i="8"/>
  <c r="H39" i="8"/>
  <c r="C60" i="8"/>
  <c r="E42" i="8"/>
  <c r="D60" i="8"/>
  <c r="AP42" i="8"/>
  <c r="F60" i="8"/>
  <c r="G42" i="8"/>
  <c r="G60" i="8" s="1"/>
  <c r="AR43" i="8"/>
  <c r="H43" i="8"/>
  <c r="AR44" i="8"/>
  <c r="H44" i="8"/>
  <c r="AR45" i="8"/>
  <c r="H45" i="8"/>
  <c r="AR46" i="8"/>
  <c r="H46" i="8"/>
  <c r="AR47" i="8"/>
  <c r="H47" i="8"/>
  <c r="AR48" i="8"/>
  <c r="H48" i="8"/>
  <c r="AP49" i="8"/>
  <c r="E49" i="8"/>
  <c r="AR50" i="8"/>
  <c r="H50" i="8"/>
  <c r="AR51" i="8"/>
  <c r="H51" i="8"/>
  <c r="AR52" i="8"/>
  <c r="H52" i="8"/>
  <c r="AR53" i="8"/>
  <c r="H53" i="8"/>
  <c r="AR54" i="8"/>
  <c r="H54" i="8"/>
  <c r="AR55" i="8"/>
  <c r="H55" i="8"/>
  <c r="AR56" i="8"/>
  <c r="H56" i="8"/>
  <c r="AR57" i="8"/>
  <c r="H57" i="8"/>
  <c r="AR58" i="8"/>
  <c r="H58" i="8"/>
  <c r="AR59" i="8"/>
  <c r="H59" i="8"/>
  <c r="E62" i="8"/>
  <c r="D67" i="8"/>
  <c r="AP62" i="8"/>
  <c r="F67" i="8"/>
  <c r="G62" i="8"/>
  <c r="G67" i="8" s="1"/>
  <c r="H63" i="8"/>
  <c r="AR64" i="8"/>
  <c r="H64" i="8"/>
  <c r="C74" i="8"/>
  <c r="E69" i="8"/>
  <c r="D74" i="8"/>
  <c r="AP69" i="8"/>
  <c r="AT69" i="8"/>
  <c r="G69" i="8"/>
  <c r="AR70" i="8"/>
  <c r="H70" i="8"/>
  <c r="AT70" i="8"/>
  <c r="G70" i="8"/>
  <c r="AR71" i="8"/>
  <c r="H71" i="8"/>
  <c r="AT71" i="8"/>
  <c r="G71" i="8"/>
  <c r="AR72" i="8"/>
  <c r="H72" i="8"/>
  <c r="AT72" i="8"/>
  <c r="G72" i="8"/>
  <c r="AR73" i="8"/>
  <c r="H73" i="8"/>
  <c r="AT73" i="8"/>
  <c r="G73" i="8"/>
  <c r="C80" i="8"/>
  <c r="E76" i="8"/>
  <c r="D80" i="8"/>
  <c r="AP76" i="8"/>
  <c r="F80" i="8"/>
  <c r="G76" i="8"/>
  <c r="G80" i="8" s="1"/>
  <c r="AR77" i="8"/>
  <c r="H77" i="8"/>
  <c r="AR78" i="8"/>
  <c r="H78" i="8"/>
  <c r="AT88" i="8" l="1"/>
  <c r="AS88" i="8"/>
  <c r="AP88" i="8"/>
  <c r="E80" i="8"/>
  <c r="AR76" i="8"/>
  <c r="H76" i="8"/>
  <c r="H80" i="8" s="1"/>
  <c r="G74" i="8"/>
  <c r="E74" i="8"/>
  <c r="AR69" i="8"/>
  <c r="H69" i="8"/>
  <c r="H74" i="8" s="1"/>
  <c r="E67" i="8"/>
  <c r="AR62" i="8"/>
  <c r="H62" i="8"/>
  <c r="H67" i="8" s="1"/>
  <c r="AR49" i="8"/>
  <c r="H49" i="8"/>
  <c r="E60" i="8"/>
  <c r="AR42" i="8"/>
  <c r="H42" i="8"/>
  <c r="H60" i="8" s="1"/>
  <c r="G40" i="8"/>
  <c r="E40" i="8"/>
  <c r="AR34" i="8"/>
  <c r="H34" i="8"/>
  <c r="H40" i="8" s="1"/>
  <c r="G32" i="8"/>
  <c r="G88" i="8" s="1"/>
  <c r="F88" i="8"/>
  <c r="D88" i="8"/>
  <c r="E32" i="8"/>
  <c r="AR6" i="8"/>
  <c r="AR88" i="8" s="1"/>
  <c r="H6" i="8"/>
  <c r="H32" i="8" s="1"/>
  <c r="C88" i="8"/>
  <c r="AR89" i="8" l="1"/>
  <c r="AS89" i="8"/>
  <c r="AT89" i="8"/>
  <c r="AQ89" i="8"/>
</calcChain>
</file>

<file path=xl/sharedStrings.xml><?xml version="1.0" encoding="utf-8"?>
<sst xmlns="http://schemas.openxmlformats.org/spreadsheetml/2006/main" count="259" uniqueCount="171">
  <si>
    <t>PLAN STUDIÓW - kierunek WYCHOWANIE FIZYCZNE - stacjonarne jednolite studia magisterskie</t>
  </si>
  <si>
    <t>ECTS w ramach zajęć kształtujących umiejetności praktyczne z ćwiczeń</t>
  </si>
  <si>
    <r>
      <rPr>
        <sz val="6"/>
        <color theme="1"/>
        <rFont val="Arial"/>
      </rPr>
      <t xml:space="preserve">ECTS w ramach zajęć kształtujących umiejetności praktyczne </t>
    </r>
    <r>
      <rPr>
        <b/>
        <sz val="6"/>
        <color theme="1"/>
        <rFont val="Arial"/>
      </rPr>
      <t xml:space="preserve">REALNE </t>
    </r>
    <r>
      <rPr>
        <sz val="6"/>
        <color theme="1"/>
        <rFont val="Arial"/>
      </rPr>
      <t>(więcej niż 50% ECTS)</t>
    </r>
  </si>
  <si>
    <r>
      <rPr>
        <sz val="6"/>
        <color theme="1"/>
        <rFont val="Arial"/>
      </rPr>
      <t>ECTS zajęcia w bezposrednim kontakcie
(co najmniej 150 ECTS)</t>
    </r>
  </si>
  <si>
    <r>
      <rPr>
        <sz val="6"/>
        <color theme="1"/>
        <rFont val="Arial"/>
      </rPr>
      <t>ECTS w ramach zajęć z dziedziny nauk humanistycznych lub społecznych
(min. 5 ECTS)</t>
    </r>
  </si>
  <si>
    <r>
      <rPr>
        <sz val="6"/>
        <color theme="1"/>
        <rFont val="Arial"/>
      </rPr>
      <t>ECTS w ramach zajęć do wyboru
(min 5%; 15 ECTS)</t>
    </r>
  </si>
  <si>
    <t>Kod zajęć</t>
  </si>
  <si>
    <t>Grupa zajęć/zajęcia</t>
  </si>
  <si>
    <t>Wymiar godzin</t>
  </si>
  <si>
    <t>Liczba ECTS</t>
  </si>
  <si>
    <t>Licza godzin wynikająca z ECTS</t>
  </si>
  <si>
    <t>ECTS wynikające z godzin kontaktowych</t>
  </si>
  <si>
    <t>1 rok</t>
  </si>
  <si>
    <t>2 rok</t>
  </si>
  <si>
    <t>3 rok</t>
  </si>
  <si>
    <t>4 rok</t>
  </si>
  <si>
    <t>5 rok</t>
  </si>
  <si>
    <t>Forma zaliczenia zajęć</t>
  </si>
  <si>
    <t>1 sem./15 tyg.</t>
  </si>
  <si>
    <t>2 sem./15 tyg.</t>
  </si>
  <si>
    <t>3 sem./15 tyg.</t>
  </si>
  <si>
    <t>4 sem./15 tyg.</t>
  </si>
  <si>
    <t>5 sem./15 tyg.</t>
  </si>
  <si>
    <t>6 sem./15 tyg.</t>
  </si>
  <si>
    <t>7 sem./15 tyg.</t>
  </si>
  <si>
    <t>8 sem./15 tyg.</t>
  </si>
  <si>
    <t>9 sem./15 tyg.</t>
  </si>
  <si>
    <t>10 sem./15 tyg.</t>
  </si>
  <si>
    <t>Wykłady</t>
  </si>
  <si>
    <t>Ćwiczenia</t>
  </si>
  <si>
    <t>Ogółem</t>
  </si>
  <si>
    <t>W</t>
  </si>
  <si>
    <t>Ćw</t>
  </si>
  <si>
    <t>ECTS</t>
  </si>
  <si>
    <t>Zaliczenie</t>
  </si>
  <si>
    <t>Egzamin</t>
  </si>
  <si>
    <t>GRUPA ZAJĘĆ PRZYGOTOWANIA MERYTORYCZNEGO DO NAUCZANIA WYCHOWANIA FIZYCZNEGO i EDUKACJI ZDROWOTNEJ</t>
  </si>
  <si>
    <t>Anatomia człowieka</t>
  </si>
  <si>
    <t>Zo1, Zo2</t>
  </si>
  <si>
    <t>E2</t>
  </si>
  <si>
    <t xml:space="preserve">Adaptowana aktywność fizyczna </t>
  </si>
  <si>
    <t>Zo10</t>
  </si>
  <si>
    <t>Antropologia</t>
  </si>
  <si>
    <t>Zo3, Zo4</t>
  </si>
  <si>
    <t>Biochemia wysiłku fizycznego</t>
  </si>
  <si>
    <t>Zo2</t>
  </si>
  <si>
    <t>Biologia człowieka</t>
  </si>
  <si>
    <t>Zo1</t>
  </si>
  <si>
    <t>Biomechanika ruchu</t>
  </si>
  <si>
    <t>Zo5, Zo6</t>
  </si>
  <si>
    <t>E6</t>
  </si>
  <si>
    <t>Etyka w działalności zawodowej</t>
  </si>
  <si>
    <t>Zo5</t>
  </si>
  <si>
    <t>Filozofia kultury fizycznej</t>
  </si>
  <si>
    <t>Fizjologia człowieka i wysiłku fizycznego</t>
  </si>
  <si>
    <t>E4</t>
  </si>
  <si>
    <t>Historia kultury fizycznej i olimpizmu</t>
  </si>
  <si>
    <t>Informatyka z elementami analizy danych</t>
  </si>
  <si>
    <t>Zo4,Zo5</t>
  </si>
  <si>
    <t>Jezyk obcy</t>
  </si>
  <si>
    <t>Zo4-Zo10</t>
  </si>
  <si>
    <t>E10</t>
  </si>
  <si>
    <t>Komunikacja interpersonalna</t>
  </si>
  <si>
    <r>
      <rPr>
        <sz val="6"/>
        <color theme="1"/>
        <rFont val="Arial"/>
      </rPr>
      <t xml:space="preserve">Organizacja i prawo w oświacie </t>
    </r>
  </si>
  <si>
    <t>Zo3</t>
  </si>
  <si>
    <t>Organizacja imprez sportowo-rekreacyjnych</t>
  </si>
  <si>
    <t>Pierwsza pomoc przedmedyczna</t>
  </si>
  <si>
    <t>Podstawy przedsiębiorczości</t>
  </si>
  <si>
    <t>Zo4</t>
  </si>
  <si>
    <t>Prozdrowotna aktywność fizyczna</t>
  </si>
  <si>
    <t>Socjologia kultury fizycznej</t>
  </si>
  <si>
    <t>Zo7</t>
  </si>
  <si>
    <t>E7</t>
  </si>
  <si>
    <t>Środowisko, klimat i zdrowie</t>
  </si>
  <si>
    <t>Teoria sportu z metodyką treningu</t>
  </si>
  <si>
    <t>Techniki relaksacyjne</t>
  </si>
  <si>
    <t>Zo6</t>
  </si>
  <si>
    <t xml:space="preserve">Teoria wychowania fizycznego i edukacji zdrowotnej </t>
  </si>
  <si>
    <t>E1</t>
  </si>
  <si>
    <t>Turystyka szkolna</t>
  </si>
  <si>
    <t>Żywienie i zdrowie</t>
  </si>
  <si>
    <t>Wykłady monograficzne</t>
  </si>
  <si>
    <t>Zo8, Zo9, Zo10</t>
  </si>
  <si>
    <t>RAZEM</t>
  </si>
  <si>
    <t>GRUPA ZAJĘĆ Z ZAKRESU PRZYGOTOWANIA PSYCHOLOGICZNO-PEDAGOGICZNEGO, PODSTAW DYDAKTYKI i EMISJI GŁOSU</t>
  </si>
  <si>
    <t>Pedagogika</t>
  </si>
  <si>
    <t>Zo2, Zo3</t>
  </si>
  <si>
    <t>E3</t>
  </si>
  <si>
    <t>Psychologia</t>
  </si>
  <si>
    <t>Pedagogika szkolna</t>
  </si>
  <si>
    <t>Zo8, Zo9</t>
  </si>
  <si>
    <t>Psychologia szkolna</t>
  </si>
  <si>
    <t>Podstawy dydaktyki</t>
  </si>
  <si>
    <t>Emisja głosu</t>
  </si>
  <si>
    <t>GRUPA ZAJĘĆ PRZYGOTOWANIA DYDAKTYCZNEGO DO NAUCZANIA WYCHOWANIA FIZYCZNEGO</t>
  </si>
  <si>
    <t>Ćwiczenia ogólnorozwojowe w lekcji wychowania fizycznego</t>
  </si>
  <si>
    <t>Zo6,</t>
  </si>
  <si>
    <t>Diagnoza w wychowaniu fizycznym</t>
  </si>
  <si>
    <t>Dydaktyka wychowania fizycznego</t>
  </si>
  <si>
    <t>Zo5, Zo6, Zo7</t>
  </si>
  <si>
    <t>Metodyka sportów walki</t>
  </si>
  <si>
    <t>Gimnastyka kompensacyjno-korekcyjna</t>
  </si>
  <si>
    <t>Metodyka zabaw i gier ruchowych</t>
  </si>
  <si>
    <t>Metodyka wybranych forma tańca</t>
  </si>
  <si>
    <t>Metodyka gimnastyki</t>
  </si>
  <si>
    <t>Zo2, Zo3, Zo4</t>
  </si>
  <si>
    <t>Metodyka koszykówki</t>
  </si>
  <si>
    <t>Metodyka lekkoatletyki</t>
  </si>
  <si>
    <t>Metodyka piłki nożnej</t>
  </si>
  <si>
    <t>Metodyka piłki ręcznej</t>
  </si>
  <si>
    <t>Metodyka piłki siatkowej</t>
  </si>
  <si>
    <t>Metodyka pływania</t>
  </si>
  <si>
    <t>Zo1, Zo2, Zo3, Zo4</t>
  </si>
  <si>
    <t>Metodyka sportów rakietowych</t>
  </si>
  <si>
    <t>Zo4, Zo5</t>
  </si>
  <si>
    <t>Metodyka treningu siłowego</t>
  </si>
  <si>
    <t>Wychowanie fizyczne włączające</t>
  </si>
  <si>
    <t>Wychowanie fizyczne w edukacji przedszkolnej i wczesnoszkolnej</t>
  </si>
  <si>
    <t>GRUPA ZAJĘĆ PRZYGOTOWANIA DYDAKTYCZNEGO DO NAUCZANIA EDUKACJI ZDROWOTNEJ I EDUKACJI DLA BEZPIECZEŃSTWA</t>
  </si>
  <si>
    <t>Dydaktyka edukacji zdrowotnej</t>
  </si>
  <si>
    <t>Dydaktyka edukacji dla bezpieczeństwa</t>
  </si>
  <si>
    <t>Zo7, Zo8</t>
  </si>
  <si>
    <t>E8</t>
  </si>
  <si>
    <t>Edukacja w zapobieganiu zachowaniom ryzykownym</t>
  </si>
  <si>
    <t>Promocja zdrowia i profilaktyka</t>
  </si>
  <si>
    <t>Zdrowie i edukacja zdrowotna</t>
  </si>
  <si>
    <t>GRUPA ZAJĘĆ DO WYBORU</t>
  </si>
  <si>
    <t>Alternatywne formy aktywności fizycznej</t>
  </si>
  <si>
    <t>Obóz letni</t>
  </si>
  <si>
    <t>Obóz zimowy</t>
  </si>
  <si>
    <t>Obóz wędrowny</t>
  </si>
  <si>
    <t>Zo8</t>
  </si>
  <si>
    <t>Zo5, Zo6, Zo9, Zo10</t>
  </si>
  <si>
    <t>E6, E10</t>
  </si>
  <si>
    <t>GRUPA ZAJĘĆ PRZYGOTOWYJACYCH DO EGZAMINU DYPLOMOWEGO</t>
  </si>
  <si>
    <t>Metodologia badań naukowych</t>
  </si>
  <si>
    <t>Statystyka stosowana</t>
  </si>
  <si>
    <t>Zo9</t>
  </si>
  <si>
    <t>Seminarium dyplomowe</t>
  </si>
  <si>
    <t>Praca dyplomowa</t>
  </si>
  <si>
    <t>Z9, Z10</t>
  </si>
  <si>
    <t>PRAKTYKI ZAWODOWE</t>
  </si>
  <si>
    <t xml:space="preserve">Praktyka w szkole podstawowej </t>
  </si>
  <si>
    <t>Praktyka w szkole ponadpodstawowej</t>
  </si>
  <si>
    <t>Praktyka w przedszkolu</t>
  </si>
  <si>
    <t>Praktyka - wolontariat</t>
  </si>
  <si>
    <t>Z8</t>
  </si>
  <si>
    <t>Praktyka specjalizacyjna</t>
  </si>
  <si>
    <t>Zo6, Zo10</t>
  </si>
  <si>
    <t>OGÓŁEM</t>
  </si>
  <si>
    <t>Razem</t>
  </si>
  <si>
    <t>liczba godzin zajęć w planie studiów w bezpośrednim kontakcie z uwzględnieniem liczby godzin praktyk realizowanych w kontakcie w instytucji (410 godzin=180+150+20+60)</t>
  </si>
  <si>
    <t>liczba godzin zajęć bez praktyk</t>
  </si>
  <si>
    <t>Z- zaliczenie, Zo - zaliczenie na ocenę, E - egzamin</t>
  </si>
  <si>
    <t>Zaliczenia</t>
  </si>
  <si>
    <t>11</t>
  </si>
  <si>
    <t>Egzaminy</t>
  </si>
  <si>
    <t>2</t>
  </si>
  <si>
    <t>4</t>
  </si>
  <si>
    <t>0</t>
  </si>
  <si>
    <t>3</t>
  </si>
  <si>
    <t>1</t>
  </si>
  <si>
    <t xml:space="preserve">Zajęcia do wyboru i specjalizacje są uruchamiane przy liczbie osób określonej Zarządzeniem Rektora AWF. </t>
  </si>
  <si>
    <t>Oferta zajęć do wyboru i specjalizacji jest aktualizowana na każdy rok akademicki.</t>
  </si>
  <si>
    <t>Obowiązkowe szkolenie z zakresu bezpieczeństwa i higieny pracy w wymiarze 4 godzin realizowane jest na początku I semestru.</t>
  </si>
  <si>
    <t>Obowiązkowe szkolenie z podstaw prawa autroskiego w wymiarze 2 godzin realizowane w 9 semestrze.</t>
  </si>
  <si>
    <t>E4*</t>
  </si>
  <si>
    <t xml:space="preserve">**Zaliczenie dwóch wybranych specjalizacji jest obligatoryjne. Warunkiem uzyskania uprawnień instruktora jest przystąpienie i zdanie egzaminu. 
</t>
  </si>
  <si>
    <t>Specjalizacje instruktorskie/trenerskie/uczelniane**</t>
  </si>
  <si>
    <t>Obowiązkowe szkolenie biblioteczne (w tym wprowadzenie do korzystania z zasobów i usług biblioteki, procedury biblioteczne, źródła informacji naukowej) w łącznym wymiarze 5 godzin realizowane w 1 semestrze (1 godzina), w 6 lub 7 semestrze (2 godziny) i w 7 lub 8 semestrze (2 godziny)</t>
  </si>
  <si>
    <t>*zajęcia z gier zespołowych, kończą się wspólnym egzaminem w 4 semestrze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</si>
</sst>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8">
    <font>
      <sz val="10"/>
      <name val="Arial"/>
      <family val="2"/>
      <charset val="238"/>
    </font>
    <font>
      <sz val="10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"/>
      <family val="2"/>
      <charset val="238"/>
    </font>
    <font>
      <sz val="5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5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i/>
      <sz val="6"/>
      <name val="Arial"/>
      <family val="2"/>
      <charset val="238"/>
    </font>
    <font>
      <b/>
      <sz val="6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5"/>
      <name val="Arial"/>
      <family val="2"/>
      <charset val="238"/>
    </font>
    <font>
      <b/>
      <vertAlign val="superscript"/>
      <sz val="7"/>
      <name val="Arial"/>
      <family val="2"/>
      <charset val="238"/>
    </font>
    <font>
      <sz val="8"/>
      <name val="Czcionka tekstu podstawowego"/>
    </font>
    <font>
      <sz val="7"/>
      <name val="Czcionka tekstu podstawowego"/>
    </font>
    <font>
      <b/>
      <sz val="7"/>
      <color theme="1"/>
      <name val="Czcionka tekstu podstawowego"/>
    </font>
    <font>
      <b/>
      <sz val="9"/>
      <color rgb="FF0070C0"/>
      <name val="Calibri"/>
      <scheme val="minor"/>
    </font>
    <font>
      <sz val="6"/>
      <color theme="1"/>
      <name val="Arial"/>
    </font>
    <font>
      <b/>
      <sz val="9"/>
      <color theme="1"/>
      <name val="Arial"/>
      <family val="2"/>
      <charset val="238"/>
    </font>
    <font>
      <b/>
      <sz val="6"/>
      <color theme="1"/>
      <name val="Arial"/>
    </font>
    <font>
      <b/>
      <sz val="5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4.5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6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i/>
      <sz val="5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5"/>
      <color theme="1"/>
      <name val="Calibri"/>
      <scheme val="minor"/>
    </font>
    <font>
      <b/>
      <vertAlign val="superscript"/>
      <sz val="7"/>
      <color theme="1"/>
      <name val="Arial"/>
      <family val="2"/>
      <charset val="238"/>
    </font>
    <font>
      <b/>
      <sz val="9"/>
      <color theme="1"/>
      <name val="Calibri"/>
      <scheme val="minor"/>
    </font>
    <font>
      <sz val="8"/>
      <color theme="1"/>
      <name val="Czcionka tekstu podstawowego"/>
    </font>
    <font>
      <sz val="9"/>
      <color theme="1"/>
      <name val="Arial"/>
      <family val="2"/>
      <charset val="238"/>
    </font>
    <font>
      <sz val="5"/>
      <color theme="1"/>
      <name val="Calibri"/>
      <family val="2"/>
      <charset val="238"/>
      <scheme val="minor"/>
    </font>
    <font>
      <sz val="5"/>
      <color theme="1"/>
      <name val="Arial"/>
      <family val="2"/>
      <charset val="1"/>
    </font>
    <font>
      <sz val="6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i/>
      <sz val="7"/>
      <name val="Arial"/>
      <family val="2"/>
      <charset val="238"/>
    </font>
    <font>
      <b/>
      <i/>
      <sz val="6"/>
      <name val="Arial"/>
      <family val="2"/>
      <charset val="238"/>
    </font>
    <font>
      <strike/>
      <sz val="6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22"/>
        <bgColor indexed="13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41"/>
      </patternFill>
    </fill>
    <fill>
      <patternFill patternType="solid">
        <fgColor indexed="22"/>
        <bgColor indexed="47"/>
      </patternFill>
    </fill>
    <fill>
      <patternFill patternType="solid">
        <fgColor indexed="22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E4D6"/>
        <bgColor indexed="64"/>
      </patternFill>
    </fill>
  </fills>
  <borders count="2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6" fillId="7" borderId="2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0" xfId="2" applyFont="1"/>
    <xf numFmtId="0" fontId="13" fillId="0" borderId="0" xfId="0" applyFont="1"/>
    <xf numFmtId="0" fontId="15" fillId="0" borderId="0" xfId="2" applyFont="1" applyAlignment="1">
      <alignment horizontal="center" vertical="center"/>
    </xf>
    <xf numFmtId="0" fontId="17" fillId="0" borderId="0" xfId="0" applyFont="1" applyAlignment="1">
      <alignment wrapText="1"/>
    </xf>
    <xf numFmtId="0" fontId="3" fillId="0" borderId="0" xfId="0" applyFont="1"/>
    <xf numFmtId="1" fontId="14" fillId="0" borderId="0" xfId="0" applyNumberFormat="1" applyFont="1" applyAlignment="1">
      <alignment horizontal="right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2" fillId="0" borderId="0" xfId="0" applyFont="1"/>
    <xf numFmtId="0" fontId="2" fillId="0" borderId="0" xfId="2" applyFont="1"/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2" applyFont="1"/>
    <xf numFmtId="0" fontId="18" fillId="0" borderId="0" xfId="0" applyFont="1"/>
    <xf numFmtId="0" fontId="19" fillId="0" borderId="0" xfId="0" applyFont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50" xfId="0" applyFont="1" applyBorder="1" applyAlignment="1">
      <alignment vertical="center"/>
    </xf>
    <xf numFmtId="0" fontId="21" fillId="0" borderId="0" xfId="0" applyFont="1"/>
    <xf numFmtId="164" fontId="4" fillId="0" borderId="0" xfId="1" applyNumberFormat="1" applyFont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164" fontId="2" fillId="0" borderId="0" xfId="0" applyNumberFormat="1" applyFont="1"/>
    <xf numFmtId="0" fontId="9" fillId="0" borderId="0" xfId="0" applyFont="1"/>
    <xf numFmtId="0" fontId="25" fillId="6" borderId="19" xfId="2" applyFont="1" applyFill="1" applyBorder="1" applyAlignment="1">
      <alignment horizontal="center" vertical="center"/>
    </xf>
    <xf numFmtId="0" fontId="25" fillId="0" borderId="20" xfId="2" applyFont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9" fillId="9" borderId="21" xfId="2" applyFont="1" applyFill="1" applyBorder="1" applyAlignment="1">
      <alignment horizontal="center" vertical="center"/>
    </xf>
    <xf numFmtId="0" fontId="28" fillId="8" borderId="24" xfId="0" applyFont="1" applyFill="1" applyBorder="1" applyAlignment="1">
      <alignment horizontal="center" vertical="center"/>
    </xf>
    <xf numFmtId="0" fontId="9" fillId="9" borderId="25" xfId="2" applyFont="1" applyFill="1" applyBorder="1" applyAlignment="1">
      <alignment horizontal="center" vertical="center"/>
    </xf>
    <xf numFmtId="0" fontId="9" fillId="9" borderId="20" xfId="2" applyFont="1" applyFill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26" xfId="2" applyFont="1" applyBorder="1"/>
    <xf numFmtId="0" fontId="25" fillId="0" borderId="26" xfId="2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textRotation="90" wrapText="1"/>
    </xf>
    <xf numFmtId="0" fontId="27" fillId="0" borderId="27" xfId="0" applyFont="1" applyBorder="1" applyAlignment="1">
      <alignment horizontal="center" vertical="center" textRotation="90" wrapText="1"/>
    </xf>
    <xf numFmtId="0" fontId="9" fillId="0" borderId="27" xfId="2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9" fillId="0" borderId="30" xfId="2" applyFont="1" applyBorder="1" applyAlignment="1">
      <alignment horizontal="left" vertical="center"/>
    </xf>
    <xf numFmtId="0" fontId="29" fillId="3" borderId="4" xfId="0" applyFont="1" applyFill="1" applyBorder="1" applyAlignment="1">
      <alignment horizontal="center"/>
    </xf>
    <xf numFmtId="0" fontId="29" fillId="3" borderId="4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/>
    </xf>
    <xf numFmtId="0" fontId="9" fillId="0" borderId="61" xfId="2" applyFont="1" applyBorder="1" applyAlignment="1">
      <alignment horizontal="left" vertical="center"/>
    </xf>
    <xf numFmtId="0" fontId="32" fillId="10" borderId="79" xfId="0" applyFont="1" applyFill="1" applyBorder="1" applyAlignment="1">
      <alignment horizontal="center" vertical="center"/>
    </xf>
    <xf numFmtId="0" fontId="32" fillId="0" borderId="80" xfId="0" applyFont="1" applyBorder="1" applyAlignment="1">
      <alignment horizontal="center" vertical="center"/>
    </xf>
    <xf numFmtId="0" fontId="28" fillId="0" borderId="0" xfId="2" applyFont="1" applyAlignment="1">
      <alignment horizontal="left" vertical="center"/>
    </xf>
    <xf numFmtId="0" fontId="30" fillId="0" borderId="0" xfId="0" applyFont="1"/>
    <xf numFmtId="0" fontId="34" fillId="0" borderId="0" xfId="0" applyFont="1"/>
    <xf numFmtId="0" fontId="35" fillId="0" borderId="0" xfId="0" applyFont="1"/>
    <xf numFmtId="0" fontId="9" fillId="0" borderId="0" xfId="0" applyFont="1" applyAlignment="1">
      <alignment horizontal="center"/>
    </xf>
    <xf numFmtId="0" fontId="29" fillId="3" borderId="139" xfId="0" applyFont="1" applyFill="1" applyBorder="1" applyAlignment="1">
      <alignment horizontal="center"/>
    </xf>
    <xf numFmtId="0" fontId="29" fillId="3" borderId="139" xfId="0" applyFont="1" applyFill="1" applyBorder="1" applyAlignment="1">
      <alignment horizontal="center" vertical="center"/>
    </xf>
    <xf numFmtId="0" fontId="30" fillId="3" borderId="139" xfId="0" applyFont="1" applyFill="1" applyBorder="1" applyAlignment="1">
      <alignment horizontal="center"/>
    </xf>
    <xf numFmtId="0" fontId="29" fillId="3" borderId="48" xfId="0" applyFont="1" applyFill="1" applyBorder="1" applyAlignment="1">
      <alignment horizontal="center"/>
    </xf>
    <xf numFmtId="0" fontId="29" fillId="3" borderId="48" xfId="0" applyFont="1" applyFill="1" applyBorder="1" applyAlignment="1">
      <alignment horizontal="center" vertical="center"/>
    </xf>
    <xf numFmtId="0" fontId="30" fillId="3" borderId="48" xfId="0" applyFont="1" applyFill="1" applyBorder="1" applyAlignment="1">
      <alignment horizontal="center"/>
    </xf>
    <xf numFmtId="1" fontId="31" fillId="5" borderId="110" xfId="0" applyNumberFormat="1" applyFont="1" applyFill="1" applyBorder="1" applyAlignment="1">
      <alignment horizontal="center" vertical="center"/>
    </xf>
    <xf numFmtId="1" fontId="31" fillId="5" borderId="111" xfId="0" applyNumberFormat="1" applyFont="1" applyFill="1" applyBorder="1" applyAlignment="1">
      <alignment horizontal="center" vertical="center"/>
    </xf>
    <xf numFmtId="164" fontId="29" fillId="3" borderId="4" xfId="0" applyNumberFormat="1" applyFont="1" applyFill="1" applyBorder="1" applyAlignment="1">
      <alignment horizontal="center"/>
    </xf>
    <xf numFmtId="0" fontId="9" fillId="0" borderId="91" xfId="0" applyFont="1" applyBorder="1" applyAlignment="1">
      <alignment vertical="center"/>
    </xf>
    <xf numFmtId="0" fontId="31" fillId="0" borderId="105" xfId="2" applyFont="1" applyBorder="1" applyAlignment="1">
      <alignment horizontal="right" vertical="center"/>
    </xf>
    <xf numFmtId="0" fontId="32" fillId="7" borderId="169" xfId="0" applyFont="1" applyFill="1" applyBorder="1" applyAlignment="1">
      <alignment horizontal="center" vertical="center"/>
    </xf>
    <xf numFmtId="0" fontId="31" fillId="4" borderId="118" xfId="0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1" fillId="10" borderId="148" xfId="0" applyFont="1" applyFill="1" applyBorder="1" applyAlignment="1">
      <alignment horizontal="center" vertical="center"/>
    </xf>
    <xf numFmtId="0" fontId="31" fillId="10" borderId="78" xfId="0" applyFont="1" applyFill="1" applyBorder="1" applyAlignment="1">
      <alignment horizontal="center" vertical="center"/>
    </xf>
    <xf numFmtId="0" fontId="31" fillId="4" borderId="145" xfId="0" applyFont="1" applyFill="1" applyBorder="1" applyAlignment="1">
      <alignment horizontal="center" vertical="center"/>
    </xf>
    <xf numFmtId="0" fontId="28" fillId="12" borderId="79" xfId="2" applyFont="1" applyFill="1" applyBorder="1" applyAlignment="1">
      <alignment horizontal="center" vertical="center"/>
    </xf>
    <xf numFmtId="0" fontId="28" fillId="0" borderId="80" xfId="2" applyFont="1" applyBorder="1" applyAlignment="1">
      <alignment horizontal="center" vertical="center"/>
    </xf>
    <xf numFmtId="0" fontId="28" fillId="9" borderId="81" xfId="2" applyFont="1" applyFill="1" applyBorder="1" applyAlignment="1">
      <alignment horizontal="center" vertical="center"/>
    </xf>
    <xf numFmtId="0" fontId="28" fillId="12" borderId="149" xfId="2" applyFont="1" applyFill="1" applyBorder="1" applyAlignment="1">
      <alignment horizontal="center" vertical="center"/>
    </xf>
    <xf numFmtId="0" fontId="28" fillId="9" borderId="147" xfId="2" applyFont="1" applyFill="1" applyBorder="1" applyAlignment="1">
      <alignment horizontal="center" vertical="center"/>
    </xf>
    <xf numFmtId="0" fontId="28" fillId="14" borderId="0" xfId="2" applyFont="1" applyFill="1" applyAlignment="1">
      <alignment horizontal="center" vertical="center"/>
    </xf>
    <xf numFmtId="0" fontId="28" fillId="0" borderId="0" xfId="0" applyFont="1" applyAlignment="1">
      <alignment horizontal="right"/>
    </xf>
    <xf numFmtId="1" fontId="29" fillId="3" borderId="4" xfId="0" applyNumberFormat="1" applyFont="1" applyFill="1" applyBorder="1" applyAlignment="1">
      <alignment horizontal="center"/>
    </xf>
    <xf numFmtId="0" fontId="9" fillId="0" borderId="0" xfId="2" applyFont="1"/>
    <xf numFmtId="0" fontId="31" fillId="0" borderId="0" xfId="0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0" fontId="28" fillId="12" borderId="143" xfId="2" applyFont="1" applyFill="1" applyBorder="1" applyAlignment="1">
      <alignment horizontal="center" vertical="center"/>
    </xf>
    <xf numFmtId="0" fontId="28" fillId="0" borderId="132" xfId="2" applyFont="1" applyBorder="1" applyAlignment="1">
      <alignment horizontal="center" vertical="center"/>
    </xf>
    <xf numFmtId="0" fontId="28" fillId="9" borderId="133" xfId="2" applyFont="1" applyFill="1" applyBorder="1" applyAlignment="1">
      <alignment horizontal="center" vertical="center"/>
    </xf>
    <xf numFmtId="0" fontId="28" fillId="12" borderId="131" xfId="2" applyFont="1" applyFill="1" applyBorder="1" applyAlignment="1">
      <alignment horizontal="center" vertical="center"/>
    </xf>
    <xf numFmtId="0" fontId="28" fillId="9" borderId="144" xfId="2" applyFont="1" applyFill="1" applyBorder="1" applyAlignment="1">
      <alignment horizontal="center" vertical="center"/>
    </xf>
    <xf numFmtId="0" fontId="28" fillId="0" borderId="0" xfId="2" applyFont="1" applyAlignment="1">
      <alignment horizontal="right" vertical="center"/>
    </xf>
    <xf numFmtId="9" fontId="31" fillId="0" borderId="0" xfId="0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2" fontId="9" fillId="0" borderId="0" xfId="1" applyNumberFormat="1" applyFont="1" applyAlignment="1">
      <alignment horizontal="center" vertical="center"/>
    </xf>
    <xf numFmtId="0" fontId="30" fillId="0" borderId="0" xfId="0" applyFont="1" applyAlignment="1">
      <alignment horizontal="left"/>
    </xf>
    <xf numFmtId="0" fontId="37" fillId="0" borderId="0" xfId="0" applyFont="1" applyAlignment="1">
      <alignment wrapText="1"/>
    </xf>
    <xf numFmtId="164" fontId="26" fillId="0" borderId="0" xfId="1" applyNumberFormat="1" applyFont="1" applyAlignment="1">
      <alignment horizontal="center" vertical="center" wrapText="1"/>
    </xf>
    <xf numFmtId="1" fontId="26" fillId="0" borderId="0" xfId="1" applyNumberFormat="1" applyFont="1" applyAlignment="1">
      <alignment horizontal="center" vertical="center" wrapText="1"/>
    </xf>
    <xf numFmtId="0" fontId="38" fillId="0" borderId="0" xfId="0" applyFont="1"/>
    <xf numFmtId="1" fontId="29" fillId="0" borderId="0" xfId="0" applyNumberFormat="1" applyFont="1"/>
    <xf numFmtId="0" fontId="28" fillId="0" borderId="0" xfId="0" applyFont="1"/>
    <xf numFmtId="0" fontId="39" fillId="0" borderId="0" xfId="0" applyFont="1"/>
    <xf numFmtId="0" fontId="40" fillId="0" borderId="0" xfId="2" applyFont="1" applyAlignment="1">
      <alignment horizontal="center" vertical="center"/>
    </xf>
    <xf numFmtId="0" fontId="6" fillId="0" borderId="0" xfId="0" applyFont="1"/>
    <xf numFmtId="0" fontId="9" fillId="0" borderId="0" xfId="2" applyFont="1" applyAlignment="1">
      <alignment horizontal="left" vertical="center"/>
    </xf>
    <xf numFmtId="1" fontId="29" fillId="0" borderId="0" xfId="0" applyNumberFormat="1" applyFont="1" applyAlignment="1">
      <alignment horizontal="right"/>
    </xf>
    <xf numFmtId="0" fontId="9" fillId="0" borderId="52" xfId="2" applyFont="1" applyBorder="1" applyAlignment="1">
      <alignment horizontal="left" vertical="center" wrapText="1"/>
    </xf>
    <xf numFmtId="0" fontId="9" fillId="0" borderId="52" xfId="2" applyFont="1" applyBorder="1" applyAlignment="1">
      <alignment horizontal="left" vertical="center"/>
    </xf>
    <xf numFmtId="0" fontId="9" fillId="0" borderId="52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9" fillId="0" borderId="60" xfId="0" applyFont="1" applyBorder="1"/>
    <xf numFmtId="0" fontId="9" fillId="0" borderId="188" xfId="0" applyFont="1" applyBorder="1"/>
    <xf numFmtId="0" fontId="9" fillId="0" borderId="62" xfId="2" applyFont="1" applyBorder="1" applyAlignment="1">
      <alignment horizontal="left" vertical="center"/>
    </xf>
    <xf numFmtId="0" fontId="9" fillId="0" borderId="112" xfId="0" applyFont="1" applyBorder="1"/>
    <xf numFmtId="0" fontId="9" fillId="0" borderId="62" xfId="2" applyFont="1" applyBorder="1" applyAlignment="1">
      <alignment horizontal="left" vertical="center" wrapText="1"/>
    </xf>
    <xf numFmtId="0" fontId="9" fillId="0" borderId="112" xfId="2" applyFont="1" applyBorder="1" applyAlignment="1">
      <alignment horizontal="left" vertical="center"/>
    </xf>
    <xf numFmtId="0" fontId="9" fillId="0" borderId="189" xfId="2" applyFont="1" applyBorder="1" applyAlignment="1">
      <alignment horizontal="left" vertical="center"/>
    </xf>
    <xf numFmtId="0" fontId="31" fillId="0" borderId="78" xfId="2" applyFont="1" applyBorder="1" applyAlignment="1">
      <alignment horizontal="right" vertical="center"/>
    </xf>
    <xf numFmtId="0" fontId="28" fillId="0" borderId="85" xfId="2" applyFont="1" applyBorder="1"/>
    <xf numFmtId="0" fontId="9" fillId="0" borderId="52" xfId="0" applyFont="1" applyBorder="1" applyAlignment="1">
      <alignment vertical="center"/>
    </xf>
    <xf numFmtId="0" fontId="9" fillId="0" borderId="88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9" fillId="0" borderId="89" xfId="2" applyFont="1" applyBorder="1" applyAlignment="1">
      <alignment horizontal="left" vertical="center"/>
    </xf>
    <xf numFmtId="0" fontId="31" fillId="0" borderId="16" xfId="2" applyFont="1" applyBorder="1" applyAlignment="1">
      <alignment horizontal="right" vertical="center"/>
    </xf>
    <xf numFmtId="0" fontId="28" fillId="0" borderId="9" xfId="2" applyFont="1" applyBorder="1" applyAlignment="1">
      <alignment horizontal="left" vertical="center"/>
    </xf>
    <xf numFmtId="0" fontId="22" fillId="0" borderId="161" xfId="2" applyFont="1" applyBorder="1" applyAlignment="1">
      <alignment horizontal="left" vertical="center"/>
    </xf>
    <xf numFmtId="0" fontId="9" fillId="0" borderId="100" xfId="2" applyFont="1" applyBorder="1" applyAlignment="1">
      <alignment horizontal="left" vertical="center" wrapText="1"/>
    </xf>
    <xf numFmtId="0" fontId="9" fillId="0" borderId="153" xfId="2" applyFont="1" applyBorder="1" applyAlignment="1">
      <alignment horizontal="left" vertical="center" wrapText="1"/>
    </xf>
    <xf numFmtId="0" fontId="9" fillId="0" borderId="166" xfId="0" applyFont="1" applyBorder="1" applyAlignment="1">
      <alignment vertical="center"/>
    </xf>
    <xf numFmtId="0" fontId="9" fillId="0" borderId="100" xfId="0" applyFont="1" applyBorder="1" applyAlignment="1">
      <alignment vertical="center"/>
    </xf>
    <xf numFmtId="0" fontId="9" fillId="0" borderId="100" xfId="2" applyFont="1" applyBorder="1" applyAlignment="1">
      <alignment horizontal="left" vertical="center"/>
    </xf>
    <xf numFmtId="0" fontId="9" fillId="0" borderId="96" xfId="2" applyFont="1" applyBorder="1" applyAlignment="1">
      <alignment horizontal="left" vertical="center"/>
    </xf>
    <xf numFmtId="0" fontId="9" fillId="0" borderId="167" xfId="2" applyFont="1" applyBorder="1" applyAlignment="1">
      <alignment horizontal="left" vertical="center"/>
    </xf>
    <xf numFmtId="0" fontId="28" fillId="0" borderId="9" xfId="2" applyFont="1" applyBorder="1" applyAlignment="1">
      <alignment horizontal="left" vertical="center" wrapText="1"/>
    </xf>
    <xf numFmtId="0" fontId="9" fillId="0" borderId="54" xfId="2" applyFont="1" applyBorder="1" applyAlignment="1">
      <alignment horizontal="left" vertical="center"/>
    </xf>
    <xf numFmtId="0" fontId="28" fillId="0" borderId="9" xfId="2" applyFont="1" applyBorder="1"/>
    <xf numFmtId="0" fontId="9" fillId="0" borderId="117" xfId="0" applyFont="1" applyBorder="1" applyAlignment="1">
      <alignment vertical="center" wrapText="1"/>
    </xf>
    <xf numFmtId="0" fontId="9" fillId="0" borderId="42" xfId="0" applyFont="1" applyBorder="1" applyAlignment="1">
      <alignment vertical="center"/>
    </xf>
    <xf numFmtId="0" fontId="28" fillId="0" borderId="9" xfId="0" applyFont="1" applyBorder="1"/>
    <xf numFmtId="0" fontId="9" fillId="0" borderId="54" xfId="0" applyFont="1" applyBorder="1" applyAlignment="1">
      <alignment vertical="center"/>
    </xf>
    <xf numFmtId="0" fontId="22" fillId="0" borderId="54" xfId="0" applyFont="1" applyBorder="1" applyAlignment="1">
      <alignment vertical="center"/>
    </xf>
    <xf numFmtId="0" fontId="28" fillId="0" borderId="27" xfId="0" applyFont="1" applyBorder="1"/>
    <xf numFmtId="0" fontId="9" fillId="0" borderId="87" xfId="2" applyFont="1" applyBorder="1" applyAlignment="1">
      <alignment horizontal="left" vertical="center"/>
    </xf>
    <xf numFmtId="0" fontId="9" fillId="0" borderId="70" xfId="0" applyFont="1" applyBorder="1" applyAlignment="1">
      <alignment vertical="center" wrapText="1"/>
    </xf>
    <xf numFmtId="0" fontId="9" fillId="0" borderId="70" xfId="2" applyFont="1" applyBorder="1" applyAlignment="1">
      <alignment horizontal="left" vertical="center"/>
    </xf>
    <xf numFmtId="1" fontId="31" fillId="5" borderId="74" xfId="0" applyNumberFormat="1" applyFont="1" applyFill="1" applyBorder="1" applyAlignment="1">
      <alignment horizontal="center" vertical="center"/>
    </xf>
    <xf numFmtId="1" fontId="31" fillId="5" borderId="75" xfId="0" applyNumberFormat="1" applyFont="1" applyFill="1" applyBorder="1" applyAlignment="1">
      <alignment horizontal="center" vertical="center"/>
    </xf>
    <xf numFmtId="1" fontId="31" fillId="7" borderId="151" xfId="0" applyNumberFormat="1" applyFont="1" applyFill="1" applyBorder="1" applyAlignment="1">
      <alignment horizontal="center" vertical="center"/>
    </xf>
    <xf numFmtId="0" fontId="31" fillId="7" borderId="85" xfId="0" applyFont="1" applyFill="1" applyBorder="1" applyAlignment="1">
      <alignment horizontal="center" vertical="center"/>
    </xf>
    <xf numFmtId="0" fontId="30" fillId="17" borderId="4" xfId="0" applyFont="1" applyFill="1" applyBorder="1" applyAlignment="1">
      <alignment horizontal="center"/>
    </xf>
    <xf numFmtId="0" fontId="29" fillId="17" borderId="4" xfId="0" applyFont="1" applyFill="1" applyBorder="1" applyAlignment="1">
      <alignment horizontal="center"/>
    </xf>
    <xf numFmtId="0" fontId="29" fillId="17" borderId="4" xfId="0" applyFont="1" applyFill="1" applyBorder="1" applyAlignment="1">
      <alignment horizontal="center" vertical="center"/>
    </xf>
    <xf numFmtId="0" fontId="29" fillId="17" borderId="139" xfId="0" applyFont="1" applyFill="1" applyBorder="1" applyAlignment="1">
      <alignment horizontal="center"/>
    </xf>
    <xf numFmtId="9" fontId="2" fillId="0" borderId="0" xfId="0" applyNumberFormat="1" applyFont="1"/>
    <xf numFmtId="9" fontId="28" fillId="0" borderId="0" xfId="0" applyNumberFormat="1" applyFont="1" applyAlignment="1">
      <alignment horizontal="center" vertical="center"/>
    </xf>
    <xf numFmtId="165" fontId="26" fillId="0" borderId="0" xfId="1" applyNumberFormat="1" applyFont="1" applyAlignment="1">
      <alignment horizontal="center" vertical="center" wrapText="1"/>
    </xf>
    <xf numFmtId="0" fontId="9" fillId="0" borderId="197" xfId="2" applyFont="1" applyBorder="1" applyAlignment="1">
      <alignment horizontal="left" vertical="center"/>
    </xf>
    <xf numFmtId="0" fontId="9" fillId="0" borderId="55" xfId="2" applyFont="1" applyBorder="1" applyAlignment="1">
      <alignment horizontal="left" vertical="center"/>
    </xf>
    <xf numFmtId="0" fontId="9" fillId="0" borderId="203" xfId="0" applyFont="1" applyBorder="1"/>
    <xf numFmtId="0" fontId="9" fillId="0" borderId="115" xfId="0" applyFont="1" applyBorder="1"/>
    <xf numFmtId="0" fontId="25" fillId="0" borderId="16" xfId="2" applyFont="1" applyFill="1" applyBorder="1" applyAlignment="1">
      <alignment horizontal="center" vertical="center" textRotation="90"/>
    </xf>
    <xf numFmtId="0" fontId="25" fillId="0" borderId="29" xfId="2" applyFont="1" applyFill="1" applyBorder="1" applyAlignment="1">
      <alignment horizontal="center" vertical="center" textRotation="90"/>
    </xf>
    <xf numFmtId="0" fontId="8" fillId="0" borderId="166" xfId="2" applyFont="1" applyFill="1" applyBorder="1" applyAlignment="1">
      <alignment horizontal="center" vertical="center"/>
    </xf>
    <xf numFmtId="0" fontId="25" fillId="0" borderId="66" xfId="2" applyFont="1" applyFill="1" applyBorder="1" applyAlignment="1">
      <alignment horizontal="center" vertical="center" textRotation="90"/>
    </xf>
    <xf numFmtId="0" fontId="25" fillId="0" borderId="0" xfId="2" applyFont="1" applyFill="1" applyAlignment="1">
      <alignment horizontal="center" vertical="center" textRotation="90"/>
    </xf>
    <xf numFmtId="0" fontId="25" fillId="0" borderId="56" xfId="2" applyFont="1" applyFill="1" applyBorder="1" applyAlignment="1">
      <alignment horizontal="center" vertical="center" textRotation="90"/>
    </xf>
    <xf numFmtId="0" fontId="8" fillId="0" borderId="100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25" fillId="0" borderId="15" xfId="2" applyFont="1" applyFill="1" applyBorder="1" applyAlignment="1">
      <alignment horizontal="center" vertical="center" textRotation="90"/>
    </xf>
    <xf numFmtId="0" fontId="25" fillId="0" borderId="10" xfId="2" applyFont="1" applyFill="1" applyBorder="1" applyAlignment="1">
      <alignment horizontal="left" vertical="center"/>
    </xf>
    <xf numFmtId="0" fontId="33" fillId="0" borderId="78" xfId="0" applyFont="1" applyFill="1" applyBorder="1" applyAlignment="1">
      <alignment horizontal="center"/>
    </xf>
    <xf numFmtId="0" fontId="25" fillId="0" borderId="16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8" fillId="0" borderId="68" xfId="2" applyFont="1" applyFill="1" applyBorder="1" applyAlignment="1">
      <alignment horizontal="center" vertical="center"/>
    </xf>
    <xf numFmtId="0" fontId="8" fillId="0" borderId="56" xfId="2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8" fillId="0" borderId="194" xfId="2" applyFont="1" applyFill="1" applyBorder="1" applyAlignment="1">
      <alignment horizontal="center" vertical="center"/>
    </xf>
    <xf numFmtId="0" fontId="8" fillId="0" borderId="176" xfId="2" applyFont="1" applyFill="1" applyBorder="1" applyAlignment="1">
      <alignment horizontal="center" vertical="center"/>
    </xf>
    <xf numFmtId="0" fontId="25" fillId="0" borderId="105" xfId="2" applyFont="1" applyFill="1" applyBorder="1" applyAlignment="1">
      <alignment horizontal="center" vertical="center" textRotation="90"/>
    </xf>
    <xf numFmtId="0" fontId="33" fillId="0" borderId="78" xfId="0" applyFont="1" applyFill="1" applyBorder="1"/>
    <xf numFmtId="0" fontId="25" fillId="0" borderId="10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116" xfId="2" applyFont="1" applyFill="1" applyBorder="1" applyAlignment="1">
      <alignment horizontal="center" vertical="center"/>
    </xf>
    <xf numFmtId="0" fontId="8" fillId="0" borderId="45" xfId="2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/>
    </xf>
    <xf numFmtId="0" fontId="25" fillId="0" borderId="8" xfId="2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/>
    </xf>
    <xf numFmtId="0" fontId="25" fillId="0" borderId="181" xfId="2" applyFont="1" applyFill="1" applyBorder="1" applyAlignment="1">
      <alignment horizontal="center" vertical="center"/>
    </xf>
    <xf numFmtId="0" fontId="25" fillId="0" borderId="134" xfId="2" applyFont="1" applyFill="1" applyBorder="1" applyAlignment="1">
      <alignment horizontal="center" vertical="center"/>
    </xf>
    <xf numFmtId="0" fontId="25" fillId="0" borderId="140" xfId="2" applyFont="1" applyFill="1" applyBorder="1" applyAlignment="1">
      <alignment horizontal="center" vertical="center"/>
    </xf>
    <xf numFmtId="0" fontId="8" fillId="0" borderId="67" xfId="2" applyFont="1" applyFill="1" applyBorder="1" applyAlignment="1">
      <alignment horizontal="center" vertical="center"/>
    </xf>
    <xf numFmtId="0" fontId="8" fillId="0" borderId="179" xfId="2" applyFont="1" applyFill="1" applyBorder="1" applyAlignment="1">
      <alignment horizontal="center" vertical="center"/>
    </xf>
    <xf numFmtId="0" fontId="8" fillId="0" borderId="0" xfId="2" applyFont="1" applyFill="1"/>
    <xf numFmtId="0" fontId="41" fillId="0" borderId="0" xfId="0" applyFont="1" applyFill="1" applyAlignment="1">
      <alignment horizontal="left"/>
    </xf>
    <xf numFmtId="0" fontId="42" fillId="0" borderId="0" xfId="0" applyFont="1" applyFill="1"/>
    <xf numFmtId="0" fontId="36" fillId="0" borderId="0" xfId="0" applyFont="1" applyFill="1" applyAlignment="1">
      <alignment horizontal="left"/>
    </xf>
    <xf numFmtId="0" fontId="13" fillId="0" borderId="0" xfId="0" applyFont="1" applyFill="1"/>
    <xf numFmtId="0" fontId="16" fillId="0" borderId="0" xfId="0" applyFont="1" applyFill="1" applyAlignment="1">
      <alignment wrapText="1"/>
    </xf>
    <xf numFmtId="0" fontId="2" fillId="0" borderId="0" xfId="2" applyFont="1" applyFill="1"/>
    <xf numFmtId="0" fontId="5" fillId="0" borderId="0" xfId="2" applyFont="1" applyFill="1"/>
    <xf numFmtId="0" fontId="13" fillId="10" borderId="31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2" fillId="11" borderId="31" xfId="2" applyFont="1" applyFill="1" applyBorder="1" applyAlignment="1">
      <alignment horizontal="center" vertical="center"/>
    </xf>
    <xf numFmtId="0" fontId="2" fillId="0" borderId="32" xfId="2" applyFont="1" applyBorder="1" applyAlignment="1">
      <alignment horizontal="center" vertical="center"/>
    </xf>
    <xf numFmtId="0" fontId="2" fillId="9" borderId="33" xfId="2" applyFont="1" applyFill="1" applyBorder="1" applyAlignment="1">
      <alignment horizontal="center" vertical="center"/>
    </xf>
    <xf numFmtId="0" fontId="2" fillId="12" borderId="31" xfId="2" applyFont="1" applyFill="1" applyBorder="1" applyAlignment="1">
      <alignment horizontal="center" vertical="center"/>
    </xf>
    <xf numFmtId="0" fontId="2" fillId="9" borderId="37" xfId="2" applyFont="1" applyFill="1" applyBorder="1" applyAlignment="1">
      <alignment horizontal="center" vertical="center"/>
    </xf>
    <xf numFmtId="0" fontId="2" fillId="12" borderId="38" xfId="2" applyFont="1" applyFill="1" applyBorder="1" applyAlignment="1">
      <alignment horizontal="center" vertical="center"/>
    </xf>
    <xf numFmtId="0" fontId="2" fillId="13" borderId="31" xfId="2" applyFont="1" applyFill="1" applyBorder="1" applyAlignment="1">
      <alignment horizontal="center" vertical="center"/>
    </xf>
    <xf numFmtId="0" fontId="43" fillId="0" borderId="187" xfId="0" applyFont="1" applyBorder="1" applyAlignment="1">
      <alignment vertical="center" wrapText="1"/>
    </xf>
    <xf numFmtId="0" fontId="43" fillId="0" borderId="178" xfId="0" applyFont="1" applyBorder="1" applyAlignment="1">
      <alignment vertical="center" wrapText="1"/>
    </xf>
    <xf numFmtId="0" fontId="13" fillId="10" borderId="4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7" borderId="44" xfId="0" applyFont="1" applyFill="1" applyBorder="1" applyAlignment="1">
      <alignment horizontal="center" vertical="center"/>
    </xf>
    <xf numFmtId="0" fontId="13" fillId="4" borderId="45" xfId="0" applyFont="1" applyFill="1" applyBorder="1" applyAlignment="1">
      <alignment horizontal="center" vertical="center"/>
    </xf>
    <xf numFmtId="0" fontId="13" fillId="5" borderId="42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2" fillId="11" borderId="47" xfId="2" applyFont="1" applyFill="1" applyBorder="1" applyAlignment="1">
      <alignment horizontal="center" vertical="center"/>
    </xf>
    <xf numFmtId="0" fontId="2" fillId="0" borderId="48" xfId="2" applyFont="1" applyBorder="1" applyAlignment="1">
      <alignment horizontal="center" vertical="center"/>
    </xf>
    <xf numFmtId="0" fontId="2" fillId="9" borderId="44" xfId="2" applyFont="1" applyFill="1" applyBorder="1" applyAlignment="1">
      <alignment horizontal="center" vertical="center"/>
    </xf>
    <xf numFmtId="0" fontId="2" fillId="12" borderId="47" xfId="2" applyFont="1" applyFill="1" applyBorder="1" applyAlignment="1">
      <alignment horizontal="center" vertical="center"/>
    </xf>
    <xf numFmtId="0" fontId="2" fillId="9" borderId="49" xfId="2" applyFont="1" applyFill="1" applyBorder="1" applyAlignment="1">
      <alignment horizontal="center" vertical="center"/>
    </xf>
    <xf numFmtId="0" fontId="2" fillId="12" borderId="50" xfId="2" applyFont="1" applyFill="1" applyBorder="1" applyAlignment="1">
      <alignment horizontal="center" vertical="center"/>
    </xf>
    <xf numFmtId="0" fontId="2" fillId="13" borderId="47" xfId="2" applyFont="1" applyFill="1" applyBorder="1" applyAlignment="1">
      <alignment horizontal="center" vertical="center"/>
    </xf>
    <xf numFmtId="0" fontId="44" fillId="0" borderId="61" xfId="2" applyFont="1" applyBorder="1" applyAlignment="1">
      <alignment vertical="center"/>
    </xf>
    <xf numFmtId="0" fontId="44" fillId="0" borderId="51" xfId="0" applyFont="1" applyBorder="1" applyAlignment="1">
      <alignment vertical="center"/>
    </xf>
    <xf numFmtId="0" fontId="13" fillId="10" borderId="5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164" fontId="13" fillId="5" borderId="55" xfId="0" applyNumberFormat="1" applyFont="1" applyFill="1" applyBorder="1" applyAlignment="1">
      <alignment horizontal="center" vertical="center"/>
    </xf>
    <xf numFmtId="0" fontId="2" fillId="11" borderId="53" xfId="2" applyFont="1" applyFill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9" borderId="14" xfId="2" applyFont="1" applyFill="1" applyBorder="1" applyAlignment="1">
      <alignment horizontal="center" vertical="center"/>
    </xf>
    <xf numFmtId="0" fontId="2" fillId="12" borderId="53" xfId="2" applyFont="1" applyFill="1" applyBorder="1" applyAlignment="1">
      <alignment horizontal="center" vertical="center"/>
    </xf>
    <xf numFmtId="0" fontId="2" fillId="9" borderId="56" xfId="2" applyFont="1" applyFill="1" applyBorder="1" applyAlignment="1">
      <alignment horizontal="center" vertical="center"/>
    </xf>
    <xf numFmtId="0" fontId="2" fillId="12" borderId="13" xfId="2" applyFont="1" applyFill="1" applyBorder="1" applyAlignment="1">
      <alignment horizontal="center" vertical="center"/>
    </xf>
    <xf numFmtId="0" fontId="2" fillId="13" borderId="53" xfId="2" applyFont="1" applyFill="1" applyBorder="1" applyAlignment="1">
      <alignment horizontal="center" vertical="center"/>
    </xf>
    <xf numFmtId="0" fontId="43" fillId="0" borderId="112" xfId="0" applyFont="1" applyBorder="1" applyAlignment="1">
      <alignment vertical="center" wrapText="1"/>
    </xf>
    <xf numFmtId="0" fontId="43" fillId="0" borderId="190" xfId="0" applyFont="1" applyBorder="1" applyAlignment="1">
      <alignment vertical="center" wrapText="1"/>
    </xf>
    <xf numFmtId="0" fontId="13" fillId="5" borderId="55" xfId="0" applyFont="1" applyFill="1" applyBorder="1" applyAlignment="1">
      <alignment horizontal="center" vertical="center"/>
    </xf>
    <xf numFmtId="0" fontId="2" fillId="11" borderId="63" xfId="2" applyFont="1" applyFill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9" borderId="21" xfId="2" applyFont="1" applyFill="1" applyBorder="1" applyAlignment="1">
      <alignment horizontal="center" vertical="center"/>
    </xf>
    <xf numFmtId="0" fontId="2" fillId="12" borderId="63" xfId="2" applyFont="1" applyFill="1" applyBorder="1" applyAlignment="1">
      <alignment horizontal="center" vertical="center"/>
    </xf>
    <xf numFmtId="0" fontId="2" fillId="9" borderId="25" xfId="2" applyFont="1" applyFill="1" applyBorder="1" applyAlignment="1">
      <alignment horizontal="center" vertical="center"/>
    </xf>
    <xf numFmtId="0" fontId="2" fillId="12" borderId="19" xfId="2" applyFont="1" applyFill="1" applyBorder="1" applyAlignment="1">
      <alignment horizontal="center" vertical="center"/>
    </xf>
    <xf numFmtId="0" fontId="2" fillId="13" borderId="63" xfId="2" applyFont="1" applyFill="1" applyBorder="1" applyAlignment="1">
      <alignment horizontal="center" vertical="center"/>
    </xf>
    <xf numFmtId="0" fontId="43" fillId="0" borderId="188" xfId="0" applyFont="1" applyBorder="1" applyAlignment="1">
      <alignment vertical="center" wrapText="1"/>
    </xf>
    <xf numFmtId="0" fontId="43" fillId="0" borderId="191" xfId="0" applyFont="1" applyBorder="1" applyAlignment="1">
      <alignment vertical="center" wrapText="1"/>
    </xf>
    <xf numFmtId="0" fontId="13" fillId="4" borderId="163" xfId="0" applyFont="1" applyFill="1" applyBorder="1" applyAlignment="1">
      <alignment horizontal="center" vertical="center"/>
    </xf>
    <xf numFmtId="0" fontId="13" fillId="5" borderId="150" xfId="0" applyFont="1" applyFill="1" applyBorder="1" applyAlignment="1">
      <alignment horizontal="center" vertical="center"/>
    </xf>
    <xf numFmtId="0" fontId="13" fillId="5" borderId="163" xfId="0" applyFont="1" applyFill="1" applyBorder="1" applyAlignment="1">
      <alignment horizontal="center" vertical="center"/>
    </xf>
    <xf numFmtId="0" fontId="2" fillId="11" borderId="13" xfId="2" applyFont="1" applyFill="1" applyBorder="1" applyAlignment="1">
      <alignment horizontal="center" vertical="center"/>
    </xf>
    <xf numFmtId="0" fontId="13" fillId="4" borderId="116" xfId="0" applyFont="1" applyFill="1" applyBorder="1" applyAlignment="1">
      <alignment horizontal="center" vertical="center"/>
    </xf>
    <xf numFmtId="0" fontId="13" fillId="5" borderId="117" xfId="0" applyFont="1" applyFill="1" applyBorder="1" applyAlignment="1">
      <alignment horizontal="center" vertical="center"/>
    </xf>
    <xf numFmtId="0" fontId="13" fillId="5" borderId="162" xfId="0" applyFont="1" applyFill="1" applyBorder="1" applyAlignment="1">
      <alignment horizontal="center" vertical="center"/>
    </xf>
    <xf numFmtId="0" fontId="13" fillId="10" borderId="63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3" fillId="5" borderId="71" xfId="0" applyFont="1" applyFill="1" applyBorder="1" applyAlignment="1">
      <alignment horizontal="center" vertical="center"/>
    </xf>
    <xf numFmtId="0" fontId="2" fillId="11" borderId="72" xfId="2" applyFont="1" applyFill="1" applyBorder="1" applyAlignment="1">
      <alignment horizontal="center" vertical="center"/>
    </xf>
    <xf numFmtId="0" fontId="2" fillId="0" borderId="73" xfId="2" applyFont="1" applyBorder="1" applyAlignment="1">
      <alignment horizontal="center" vertical="center"/>
    </xf>
    <xf numFmtId="0" fontId="2" fillId="9" borderId="74" xfId="2" applyFont="1" applyFill="1" applyBorder="1" applyAlignment="1">
      <alignment horizontal="center" vertical="center"/>
    </xf>
    <xf numFmtId="0" fontId="2" fillId="12" borderId="72" xfId="2" applyFont="1" applyFill="1" applyBorder="1" applyAlignment="1">
      <alignment horizontal="center" vertical="center"/>
    </xf>
    <xf numFmtId="0" fontId="2" fillId="9" borderId="75" xfId="2" applyFont="1" applyFill="1" applyBorder="1" applyAlignment="1">
      <alignment horizontal="center" vertical="center"/>
    </xf>
    <xf numFmtId="0" fontId="2" fillId="12" borderId="76" xfId="2" applyFont="1" applyFill="1" applyBorder="1" applyAlignment="1">
      <alignment horizontal="center" vertical="center"/>
    </xf>
    <xf numFmtId="0" fontId="2" fillId="13" borderId="72" xfId="2" applyFont="1" applyFill="1" applyBorder="1" applyAlignment="1">
      <alignment horizontal="center" vertical="center"/>
    </xf>
    <xf numFmtId="0" fontId="43" fillId="0" borderId="189" xfId="0" applyFont="1" applyBorder="1" applyAlignment="1">
      <alignment vertical="center" wrapText="1"/>
    </xf>
    <xf numFmtId="0" fontId="43" fillId="0" borderId="192" xfId="0" applyFont="1" applyBorder="1" applyAlignment="1">
      <alignment vertical="center" wrapText="1"/>
    </xf>
    <xf numFmtId="0" fontId="45" fillId="10" borderId="79" xfId="0" applyFont="1" applyFill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45" fillId="7" borderId="81" xfId="0" applyFont="1" applyFill="1" applyBorder="1" applyAlignment="1">
      <alignment horizontal="center" vertical="center"/>
    </xf>
    <xf numFmtId="0" fontId="46" fillId="4" borderId="82" xfId="0" applyFont="1" applyFill="1" applyBorder="1" applyAlignment="1">
      <alignment horizontal="center" vertical="center"/>
    </xf>
    <xf numFmtId="1" fontId="46" fillId="5" borderId="83" xfId="0" applyNumberFormat="1" applyFont="1" applyFill="1" applyBorder="1" applyAlignment="1">
      <alignment horizontal="center" vertical="center"/>
    </xf>
    <xf numFmtId="1" fontId="46" fillId="5" borderId="84" xfId="0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0" applyFont="1" applyAlignment="1">
      <alignment vertical="center"/>
    </xf>
    <xf numFmtId="0" fontId="13" fillId="5" borderId="12" xfId="0" applyFont="1" applyFill="1" applyBorder="1" applyAlignment="1">
      <alignment horizontal="center" vertical="center"/>
    </xf>
    <xf numFmtId="0" fontId="2" fillId="13" borderId="86" xfId="2" applyFont="1" applyFill="1" applyBorder="1" applyAlignment="1">
      <alignment horizontal="center" vertical="center"/>
    </xf>
    <xf numFmtId="0" fontId="2" fillId="13" borderId="38" xfId="2" applyFont="1" applyFill="1" applyBorder="1" applyAlignment="1">
      <alignment horizontal="center" vertical="center"/>
    </xf>
    <xf numFmtId="0" fontId="2" fillId="9" borderId="39" xfId="2" applyFont="1" applyFill="1" applyBorder="1" applyAlignment="1">
      <alignment horizontal="center" vertical="center"/>
    </xf>
    <xf numFmtId="0" fontId="43" fillId="0" borderId="87" xfId="2" applyFont="1" applyBorder="1" applyAlignment="1">
      <alignment vertical="center"/>
    </xf>
    <xf numFmtId="0" fontId="43" fillId="0" borderId="87" xfId="0" applyFont="1" applyBorder="1"/>
    <xf numFmtId="0" fontId="2" fillId="13" borderId="69" xfId="2" applyFont="1" applyFill="1" applyBorder="1" applyAlignment="1">
      <alignment horizontal="center" vertical="center"/>
    </xf>
    <xf numFmtId="0" fontId="2" fillId="13" borderId="13" xfId="2" applyFont="1" applyFill="1" applyBorder="1" applyAlignment="1">
      <alignment horizontal="center" vertical="center"/>
    </xf>
    <xf numFmtId="0" fontId="2" fillId="9" borderId="57" xfId="2" applyFont="1" applyFill="1" applyBorder="1" applyAlignment="1">
      <alignment horizontal="center" vertical="center"/>
    </xf>
    <xf numFmtId="0" fontId="43" fillId="0" borderId="70" xfId="2" applyFont="1" applyBorder="1" applyAlignment="1">
      <alignment vertical="center"/>
    </xf>
    <xf numFmtId="0" fontId="43" fillId="0" borderId="70" xfId="0" applyFont="1" applyBorder="1"/>
    <xf numFmtId="0" fontId="2" fillId="13" borderId="90" xfId="2" applyFont="1" applyFill="1" applyBorder="1" applyAlignment="1">
      <alignment horizontal="center" vertical="center"/>
    </xf>
    <xf numFmtId="0" fontId="2" fillId="13" borderId="76" xfId="2" applyFont="1" applyFill="1" applyBorder="1" applyAlignment="1">
      <alignment horizontal="center" vertical="center"/>
    </xf>
    <xf numFmtId="0" fontId="2" fillId="9" borderId="77" xfId="2" applyFont="1" applyFill="1" applyBorder="1" applyAlignment="1">
      <alignment horizontal="center" vertical="center"/>
    </xf>
    <xf numFmtId="0" fontId="43" fillId="0" borderId="91" xfId="2" applyFont="1" applyBorder="1" applyAlignment="1">
      <alignment vertical="center"/>
    </xf>
    <xf numFmtId="0" fontId="43" fillId="0" borderId="91" xfId="0" applyFont="1" applyBorder="1"/>
    <xf numFmtId="0" fontId="45" fillId="10" borderId="92" xfId="0" applyFont="1" applyFill="1" applyBorder="1" applyAlignment="1">
      <alignment horizontal="center" vertical="center"/>
    </xf>
    <xf numFmtId="0" fontId="45" fillId="0" borderId="93" xfId="0" applyFont="1" applyBorder="1" applyAlignment="1">
      <alignment horizontal="center" vertical="center"/>
    </xf>
    <xf numFmtId="0" fontId="45" fillId="7" borderId="94" xfId="0" applyFont="1" applyFill="1" applyBorder="1" applyAlignment="1">
      <alignment horizontal="center" vertical="center"/>
    </xf>
    <xf numFmtId="0" fontId="46" fillId="4" borderId="95" xfId="0" applyFont="1" applyFill="1" applyBorder="1" applyAlignment="1">
      <alignment horizontal="center" vertical="center"/>
    </xf>
    <xf numFmtId="0" fontId="4" fillId="5" borderId="5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3" fillId="10" borderId="135" xfId="0" applyFont="1" applyFill="1" applyBorder="1" applyAlignment="1">
      <alignment horizontal="center" vertical="center"/>
    </xf>
    <xf numFmtId="0" fontId="13" fillId="14" borderId="136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13" fillId="4" borderId="137" xfId="0" applyFont="1" applyFill="1" applyBorder="1" applyAlignment="1">
      <alignment horizontal="center" vertical="center"/>
    </xf>
    <xf numFmtId="0" fontId="13" fillId="5" borderId="152" xfId="0" applyFont="1" applyFill="1" applyBorder="1" applyAlignment="1">
      <alignment horizontal="center" vertical="center"/>
    </xf>
    <xf numFmtId="0" fontId="2" fillId="11" borderId="38" xfId="2" applyFont="1" applyFill="1" applyBorder="1" applyAlignment="1">
      <alignment horizontal="center" vertical="center"/>
    </xf>
    <xf numFmtId="0" fontId="43" fillId="0" borderId="30" xfId="2" applyFont="1" applyBorder="1" applyAlignment="1">
      <alignment vertical="center"/>
    </xf>
    <xf numFmtId="0" fontId="13" fillId="10" borderId="43" xfId="0" applyFont="1" applyFill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7" borderId="164" xfId="0" applyFont="1" applyFill="1" applyBorder="1" applyAlignment="1">
      <alignment horizontal="center" vertical="center"/>
    </xf>
    <xf numFmtId="0" fontId="13" fillId="4" borderId="97" xfId="0" applyFont="1" applyFill="1" applyBorder="1" applyAlignment="1">
      <alignment horizontal="center" vertical="center"/>
    </xf>
    <xf numFmtId="0" fontId="43" fillId="0" borderId="52" xfId="2" applyFont="1" applyBorder="1" applyAlignment="1">
      <alignment vertical="center"/>
    </xf>
    <xf numFmtId="0" fontId="13" fillId="10" borderId="154" xfId="0" applyFont="1" applyFill="1" applyBorder="1" applyAlignment="1">
      <alignment horizontal="center" vertical="center"/>
    </xf>
    <xf numFmtId="0" fontId="13" fillId="0" borderId="139" xfId="0" applyFont="1" applyBorder="1" applyAlignment="1">
      <alignment horizontal="center" vertical="center"/>
    </xf>
    <xf numFmtId="0" fontId="13" fillId="7" borderId="165" xfId="0" applyFont="1" applyFill="1" applyBorder="1" applyAlignment="1">
      <alignment horizontal="center" vertical="center"/>
    </xf>
    <xf numFmtId="0" fontId="13" fillId="4" borderId="168" xfId="0" applyFont="1" applyFill="1" applyBorder="1" applyAlignment="1">
      <alignment horizontal="center" vertical="center"/>
    </xf>
    <xf numFmtId="0" fontId="13" fillId="5" borderId="156" xfId="0" applyFont="1" applyFill="1" applyBorder="1" applyAlignment="1">
      <alignment horizontal="center" vertical="center"/>
    </xf>
    <xf numFmtId="0" fontId="2" fillId="11" borderId="157" xfId="2" applyFont="1" applyFill="1" applyBorder="1" applyAlignment="1">
      <alignment horizontal="center" vertical="center"/>
    </xf>
    <xf numFmtId="0" fontId="2" fillId="0" borderId="139" xfId="2" applyFont="1" applyBorder="1" applyAlignment="1">
      <alignment horizontal="center" vertical="center"/>
    </xf>
    <xf numFmtId="0" fontId="2" fillId="9" borderId="155" xfId="2" applyFont="1" applyFill="1" applyBorder="1" applyAlignment="1">
      <alignment horizontal="center" vertical="center"/>
    </xf>
    <xf numFmtId="0" fontId="2" fillId="12" borderId="157" xfId="2" applyFont="1" applyFill="1" applyBorder="1" applyAlignment="1">
      <alignment horizontal="center" vertical="center"/>
    </xf>
    <xf numFmtId="0" fontId="2" fillId="12" borderId="158" xfId="2" applyFont="1" applyFill="1" applyBorder="1" applyAlignment="1">
      <alignment horizontal="center" vertical="center"/>
    </xf>
    <xf numFmtId="0" fontId="2" fillId="9" borderId="159" xfId="2" applyFont="1" applyFill="1" applyBorder="1" applyAlignment="1">
      <alignment horizontal="center" vertical="center"/>
    </xf>
    <xf numFmtId="0" fontId="2" fillId="13" borderId="158" xfId="2" applyFont="1" applyFill="1" applyBorder="1" applyAlignment="1">
      <alignment horizontal="center" vertical="center"/>
    </xf>
    <xf numFmtId="0" fontId="44" fillId="0" borderId="88" xfId="2" applyFont="1" applyBorder="1" applyAlignment="1">
      <alignment vertical="center"/>
    </xf>
    <xf numFmtId="0" fontId="44" fillId="0" borderId="160" xfId="0" applyFont="1" applyBorder="1" applyAlignment="1">
      <alignment vertical="center"/>
    </xf>
    <xf numFmtId="0" fontId="13" fillId="4" borderId="101" xfId="0" applyFont="1" applyFill="1" applyBorder="1" applyAlignment="1">
      <alignment horizontal="center" vertical="center"/>
    </xf>
    <xf numFmtId="0" fontId="13" fillId="5" borderId="142" xfId="0" applyFont="1" applyFill="1" applyBorder="1" applyAlignment="1">
      <alignment horizontal="center" vertical="center"/>
    </xf>
    <xf numFmtId="0" fontId="47" fillId="13" borderId="50" xfId="2" applyFont="1" applyFill="1" applyBorder="1" applyAlignment="1">
      <alignment horizontal="center" vertical="center"/>
    </xf>
    <xf numFmtId="0" fontId="47" fillId="0" borderId="48" xfId="2" applyFont="1" applyBorder="1" applyAlignment="1">
      <alignment horizontal="center" vertical="center"/>
    </xf>
    <xf numFmtId="0" fontId="47" fillId="9" borderId="44" xfId="2" applyFont="1" applyFill="1" applyBorder="1" applyAlignment="1">
      <alignment horizontal="center" vertical="center"/>
    </xf>
    <xf numFmtId="0" fontId="2" fillId="13" borderId="50" xfId="2" applyFont="1" applyFill="1" applyBorder="1" applyAlignment="1">
      <alignment horizontal="center" vertical="center"/>
    </xf>
    <xf numFmtId="0" fontId="2" fillId="13" borderId="43" xfId="2" applyFont="1" applyFill="1" applyBorder="1" applyAlignment="1">
      <alignment horizontal="center" vertical="center"/>
    </xf>
    <xf numFmtId="0" fontId="47" fillId="12" borderId="50" xfId="2" applyFont="1" applyFill="1" applyBorder="1" applyAlignment="1">
      <alignment horizontal="center" vertical="center"/>
    </xf>
    <xf numFmtId="0" fontId="13" fillId="10" borderId="69" xfId="0" applyFont="1" applyFill="1" applyBorder="1" applyAlignment="1">
      <alignment horizontal="center" vertical="center"/>
    </xf>
    <xf numFmtId="0" fontId="13" fillId="7" borderId="57" xfId="0" applyFont="1" applyFill="1" applyBorder="1" applyAlignment="1">
      <alignment horizontal="center" vertical="center"/>
    </xf>
    <xf numFmtId="0" fontId="44" fillId="14" borderId="51" xfId="0" applyFont="1" applyFill="1" applyBorder="1" applyAlignment="1">
      <alignment vertical="center"/>
    </xf>
    <xf numFmtId="0" fontId="47" fillId="12" borderId="13" xfId="2" applyFont="1" applyFill="1" applyBorder="1" applyAlignment="1">
      <alignment horizontal="center" vertical="center"/>
    </xf>
    <xf numFmtId="0" fontId="47" fillId="0" borderId="4" xfId="2" applyFont="1" applyBorder="1" applyAlignment="1">
      <alignment horizontal="center" vertical="center"/>
    </xf>
    <xf numFmtId="0" fontId="47" fillId="9" borderId="14" xfId="2" applyFont="1" applyFill="1" applyBorder="1" applyAlignment="1">
      <alignment horizontal="center" vertical="center"/>
    </xf>
    <xf numFmtId="0" fontId="47" fillId="13" borderId="13" xfId="2" applyFont="1" applyFill="1" applyBorder="1" applyAlignment="1">
      <alignment horizontal="center" vertical="center"/>
    </xf>
    <xf numFmtId="0" fontId="13" fillId="10" borderId="98" xfId="0" applyFont="1" applyFill="1" applyBorder="1" applyAlignment="1">
      <alignment horizontal="center" vertical="center"/>
    </xf>
    <xf numFmtId="0" fontId="13" fillId="7" borderId="64" xfId="0" applyFont="1" applyFill="1" applyBorder="1" applyAlignment="1">
      <alignment horizontal="center" vertical="center"/>
    </xf>
    <xf numFmtId="0" fontId="13" fillId="10" borderId="141" xfId="0" applyFont="1" applyFill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7" borderId="59" xfId="0" applyFont="1" applyFill="1" applyBorder="1" applyAlignment="1">
      <alignment horizontal="center" vertical="center"/>
    </xf>
    <xf numFmtId="0" fontId="43" fillId="0" borderId="62" xfId="2" applyFont="1" applyBorder="1" applyAlignment="1">
      <alignment vertical="center"/>
    </xf>
    <xf numFmtId="0" fontId="43" fillId="0" borderId="99" xfId="0" applyFont="1" applyBorder="1"/>
    <xf numFmtId="0" fontId="13" fillId="14" borderId="65" xfId="0" applyFont="1" applyFill="1" applyBorder="1" applyAlignment="1">
      <alignment horizontal="center" vertical="center"/>
    </xf>
    <xf numFmtId="0" fontId="2" fillId="11" borderId="50" xfId="2" applyFont="1" applyFill="1" applyBorder="1" applyAlignment="1">
      <alignment horizontal="center" vertical="center"/>
    </xf>
    <xf numFmtId="0" fontId="13" fillId="10" borderId="90" xfId="0" applyFont="1" applyFill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7" borderId="77" xfId="0" applyFont="1" applyFill="1" applyBorder="1" applyAlignment="1">
      <alignment horizontal="center" vertical="center"/>
    </xf>
    <xf numFmtId="0" fontId="13" fillId="4" borderId="145" xfId="0" applyFont="1" applyFill="1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/>
    </xf>
    <xf numFmtId="0" fontId="13" fillId="5" borderId="146" xfId="0" applyFont="1" applyFill="1" applyBorder="1" applyAlignment="1">
      <alignment horizontal="center" vertical="center"/>
    </xf>
    <xf numFmtId="0" fontId="47" fillId="13" borderId="76" xfId="2" applyFont="1" applyFill="1" applyBorder="1" applyAlignment="1">
      <alignment horizontal="center" vertical="center"/>
    </xf>
    <xf numFmtId="0" fontId="47" fillId="0" borderId="73" xfId="2" applyFont="1" applyBorder="1" applyAlignment="1">
      <alignment horizontal="center" vertical="center"/>
    </xf>
    <xf numFmtId="0" fontId="47" fillId="9" borderId="74" xfId="2" applyFont="1" applyFill="1" applyBorder="1" applyAlignment="1">
      <alignment horizontal="center" vertical="center"/>
    </xf>
    <xf numFmtId="0" fontId="43" fillId="0" borderId="89" xfId="2" applyFont="1" applyBorder="1" applyAlignment="1">
      <alignment vertical="center"/>
    </xf>
    <xf numFmtId="0" fontId="45" fillId="10" borderId="106" xfId="0" applyFont="1" applyFill="1" applyBorder="1" applyAlignment="1">
      <alignment horizontal="center" vertical="center"/>
    </xf>
    <xf numFmtId="0" fontId="45" fillId="0" borderId="107" xfId="0" applyFont="1" applyBorder="1" applyAlignment="1">
      <alignment horizontal="center" vertical="center"/>
    </xf>
    <xf numFmtId="0" fontId="45" fillId="7" borderId="108" xfId="0" applyFont="1" applyFill="1" applyBorder="1" applyAlignment="1">
      <alignment horizontal="center" vertical="center"/>
    </xf>
    <xf numFmtId="0" fontId="46" fillId="4" borderId="109" xfId="0" applyFont="1" applyFill="1" applyBorder="1" applyAlignment="1">
      <alignment horizontal="center" vertical="center"/>
    </xf>
    <xf numFmtId="1" fontId="46" fillId="5" borderId="110" xfId="0" applyNumberFormat="1" applyFont="1" applyFill="1" applyBorder="1" applyAlignment="1">
      <alignment horizontal="center" vertical="center"/>
    </xf>
    <xf numFmtId="1" fontId="46" fillId="5" borderId="111" xfId="0" applyNumberFormat="1" applyFont="1" applyFill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13" fillId="4" borderId="112" xfId="0" applyFont="1" applyFill="1" applyBorder="1" applyAlignment="1">
      <alignment horizontal="center" vertical="center"/>
    </xf>
    <xf numFmtId="0" fontId="13" fillId="5" borderId="113" xfId="0" applyFont="1" applyFill="1" applyBorder="1" applyAlignment="1">
      <alignment horizontal="center" vertical="center"/>
    </xf>
    <xf numFmtId="0" fontId="13" fillId="5" borderId="176" xfId="0" applyFont="1" applyFill="1" applyBorder="1" applyAlignment="1">
      <alignment horizontal="center" vertical="center"/>
    </xf>
    <xf numFmtId="0" fontId="47" fillId="13" borderId="170" xfId="2" applyFont="1" applyFill="1" applyBorder="1" applyAlignment="1">
      <alignment horizontal="center" vertical="center"/>
    </xf>
    <xf numFmtId="0" fontId="47" fillId="0" borderId="171" xfId="2" applyFont="1" applyBorder="1" applyAlignment="1">
      <alignment horizontal="center" vertical="center"/>
    </xf>
    <xf numFmtId="0" fontId="47" fillId="9" borderId="169" xfId="2" applyFont="1" applyFill="1" applyBorder="1" applyAlignment="1">
      <alignment horizontal="center" vertical="center"/>
    </xf>
    <xf numFmtId="0" fontId="2" fillId="13" borderId="173" xfId="2" applyFont="1" applyFill="1" applyBorder="1" applyAlignment="1">
      <alignment horizontal="center" vertical="center"/>
    </xf>
    <xf numFmtId="0" fontId="2" fillId="0" borderId="171" xfId="2" applyFont="1" applyBorder="1" applyAlignment="1">
      <alignment horizontal="center" vertical="center"/>
    </xf>
    <xf numFmtId="0" fontId="2" fillId="9" borderId="174" xfId="2" applyFont="1" applyFill="1" applyBorder="1" applyAlignment="1">
      <alignment horizontal="center" vertical="center"/>
    </xf>
    <xf numFmtId="0" fontId="2" fillId="13" borderId="170" xfId="2" applyFont="1" applyFill="1" applyBorder="1" applyAlignment="1">
      <alignment horizontal="center" vertical="center"/>
    </xf>
    <xf numFmtId="0" fontId="2" fillId="9" borderId="169" xfId="2" applyFont="1" applyFill="1" applyBorder="1" applyAlignment="1">
      <alignment horizontal="center" vertical="center"/>
    </xf>
    <xf numFmtId="0" fontId="2" fillId="16" borderId="33" xfId="2" applyFont="1" applyFill="1" applyBorder="1" applyAlignment="1">
      <alignment horizontal="center" vertical="center"/>
    </xf>
    <xf numFmtId="0" fontId="2" fillId="12" borderId="175" xfId="2" applyFont="1" applyFill="1" applyBorder="1" applyAlignment="1">
      <alignment horizontal="center" vertical="center"/>
    </xf>
    <xf numFmtId="0" fontId="2" fillId="9" borderId="172" xfId="2" applyFont="1" applyFill="1" applyBorder="1" applyAlignment="1">
      <alignment horizontal="center" vertical="center"/>
    </xf>
    <xf numFmtId="0" fontId="43" fillId="0" borderId="85" xfId="2" applyFont="1" applyBorder="1" applyAlignment="1">
      <alignment vertical="center"/>
    </xf>
    <xf numFmtId="0" fontId="43" fillId="0" borderId="178" xfId="0" applyFont="1" applyBorder="1"/>
    <xf numFmtId="0" fontId="13" fillId="0" borderId="53" xfId="0" applyFont="1" applyBorder="1" applyAlignment="1">
      <alignment horizontal="center" vertical="center"/>
    </xf>
    <xf numFmtId="0" fontId="2" fillId="11" borderId="69" xfId="2" applyFont="1" applyFill="1" applyBorder="1" applyAlignment="1">
      <alignment horizontal="center" vertical="center"/>
    </xf>
    <xf numFmtId="0" fontId="2" fillId="15" borderId="13" xfId="2" applyFont="1" applyFill="1" applyBorder="1" applyAlignment="1">
      <alignment horizontal="center" vertical="center"/>
    </xf>
    <xf numFmtId="0" fontId="2" fillId="16" borderId="14" xfId="2" applyFont="1" applyFill="1" applyBorder="1" applyAlignment="1">
      <alignment horizontal="center" vertical="center"/>
    </xf>
    <xf numFmtId="0" fontId="43" fillId="0" borderId="112" xfId="2" applyFont="1" applyBorder="1" applyAlignment="1">
      <alignment vertical="center"/>
    </xf>
    <xf numFmtId="0" fontId="43" fillId="0" borderId="200" xfId="0" applyFont="1" applyBorder="1"/>
    <xf numFmtId="0" fontId="2" fillId="12" borderId="69" xfId="2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3" fillId="4" borderId="60" xfId="0" applyFont="1" applyFill="1" applyBorder="1" applyAlignment="1">
      <alignment horizontal="center" vertical="center"/>
    </xf>
    <xf numFmtId="0" fontId="13" fillId="5" borderId="177" xfId="0" applyFont="1" applyFill="1" applyBorder="1" applyAlignment="1">
      <alignment horizontal="center" vertical="center"/>
    </xf>
    <xf numFmtId="0" fontId="2" fillId="11" borderId="154" xfId="2" applyFont="1" applyFill="1" applyBorder="1" applyAlignment="1">
      <alignment horizontal="center" vertical="center"/>
    </xf>
    <xf numFmtId="0" fontId="2" fillId="9" borderId="165" xfId="2" applyFont="1" applyFill="1" applyBorder="1" applyAlignment="1">
      <alignment horizontal="center" vertical="center"/>
    </xf>
    <xf numFmtId="0" fontId="2" fillId="12" borderId="154" xfId="2" applyFont="1" applyFill="1" applyBorder="1" applyAlignment="1">
      <alignment horizontal="center" vertical="center"/>
    </xf>
    <xf numFmtId="0" fontId="43" fillId="0" borderId="60" xfId="2" applyFont="1" applyBorder="1" applyAlignment="1">
      <alignment vertical="center"/>
    </xf>
    <xf numFmtId="0" fontId="44" fillId="0" borderId="200" xfId="0" applyFont="1" applyBorder="1" applyAlignment="1">
      <alignment vertical="center"/>
    </xf>
    <xf numFmtId="0" fontId="2" fillId="11" borderId="106" xfId="2" applyFont="1" applyFill="1" applyBorder="1" applyAlignment="1">
      <alignment horizontal="center" vertical="center"/>
    </xf>
    <xf numFmtId="0" fontId="2" fillId="0" borderId="107" xfId="2" applyFont="1" applyBorder="1" applyAlignment="1">
      <alignment horizontal="center" vertical="center"/>
    </xf>
    <xf numFmtId="0" fontId="2" fillId="9" borderId="108" xfId="2" applyFont="1" applyFill="1" applyBorder="1" applyAlignment="1">
      <alignment horizontal="center" vertical="center"/>
    </xf>
    <xf numFmtId="0" fontId="2" fillId="12" borderId="201" xfId="2" applyFont="1" applyFill="1" applyBorder="1" applyAlignment="1">
      <alignment horizontal="center" vertical="center"/>
    </xf>
    <xf numFmtId="0" fontId="2" fillId="9" borderId="114" xfId="2" applyFont="1" applyFill="1" applyBorder="1" applyAlignment="1">
      <alignment horizontal="center" vertical="center"/>
    </xf>
    <xf numFmtId="0" fontId="2" fillId="12" borderId="202" xfId="2" applyFont="1" applyFill="1" applyBorder="1" applyAlignment="1">
      <alignment horizontal="center" vertical="center"/>
    </xf>
    <xf numFmtId="0" fontId="2" fillId="13" borderId="201" xfId="2" applyFont="1" applyFill="1" applyBorder="1" applyAlignment="1">
      <alignment horizontal="center" vertical="center"/>
    </xf>
    <xf numFmtId="0" fontId="44" fillId="0" borderId="115" xfId="2" applyFont="1" applyBorder="1" applyAlignment="1">
      <alignment vertical="center"/>
    </xf>
    <xf numFmtId="0" fontId="44" fillId="0" borderId="119" xfId="0" applyFont="1" applyBorder="1" applyAlignment="1">
      <alignment vertical="center"/>
    </xf>
    <xf numFmtId="0" fontId="45" fillId="7" borderId="114" xfId="0" applyFont="1" applyFill="1" applyBorder="1" applyAlignment="1">
      <alignment horizontal="center" vertical="center"/>
    </xf>
    <xf numFmtId="0" fontId="46" fillId="4" borderId="115" xfId="0" applyFont="1" applyFill="1" applyBorder="1" applyAlignment="1">
      <alignment horizontal="center" vertical="center"/>
    </xf>
    <xf numFmtId="1" fontId="46" fillId="5" borderId="115" xfId="0" applyNumberFormat="1" applyFont="1" applyFill="1" applyBorder="1" applyAlignment="1">
      <alignment horizontal="center" vertical="center"/>
    </xf>
    <xf numFmtId="1" fontId="3" fillId="0" borderId="0" xfId="2" applyNumberFormat="1" applyFont="1" applyAlignment="1">
      <alignment horizontal="left" vertical="center"/>
    </xf>
    <xf numFmtId="0" fontId="43" fillId="0" borderId="187" xfId="2" applyFont="1" applyBorder="1" applyAlignment="1">
      <alignment vertical="center"/>
    </xf>
    <xf numFmtId="0" fontId="44" fillId="0" borderId="87" xfId="0" applyFont="1" applyBorder="1" applyAlignment="1">
      <alignment vertical="center"/>
    </xf>
    <xf numFmtId="0" fontId="13" fillId="7" borderId="74" xfId="0" applyFont="1" applyFill="1" applyBorder="1" applyAlignment="1">
      <alignment horizontal="center" vertical="center"/>
    </xf>
    <xf numFmtId="0" fontId="13" fillId="4" borderId="102" xfId="0" applyFont="1" applyFill="1" applyBorder="1" applyAlignment="1">
      <alignment horizontal="center" vertical="center"/>
    </xf>
    <xf numFmtId="0" fontId="13" fillId="10" borderId="86" xfId="0" applyFont="1" applyFill="1" applyBorder="1" applyAlignment="1">
      <alignment horizontal="center" vertical="center"/>
    </xf>
    <xf numFmtId="0" fontId="2" fillId="13" borderId="120" xfId="2" applyFont="1" applyFill="1" applyBorder="1" applyAlignment="1">
      <alignment horizontal="center" vertical="center"/>
    </xf>
    <xf numFmtId="0" fontId="2" fillId="0" borderId="121" xfId="2" applyFont="1" applyBorder="1" applyAlignment="1">
      <alignment horizontal="center" vertical="center"/>
    </xf>
    <xf numFmtId="0" fontId="2" fillId="9" borderId="122" xfId="2" applyFont="1" applyFill="1" applyBorder="1" applyAlignment="1">
      <alignment horizontal="center" vertical="center"/>
    </xf>
    <xf numFmtId="0" fontId="2" fillId="9" borderId="123" xfId="2" applyFont="1" applyFill="1" applyBorder="1" applyAlignment="1">
      <alignment horizontal="center" vertical="center"/>
    </xf>
    <xf numFmtId="0" fontId="2" fillId="13" borderId="124" xfId="2" applyFont="1" applyFill="1" applyBorder="1" applyAlignment="1">
      <alignment horizontal="center" vertical="center"/>
    </xf>
    <xf numFmtId="0" fontId="2" fillId="12" borderId="124" xfId="2" applyFont="1" applyFill="1" applyBorder="1" applyAlignment="1">
      <alignment horizontal="center" vertical="center"/>
    </xf>
    <xf numFmtId="0" fontId="44" fillId="0" borderId="125" xfId="2" applyFont="1" applyBorder="1" applyAlignment="1">
      <alignment vertical="center"/>
    </xf>
    <xf numFmtId="0" fontId="2" fillId="13" borderId="126" xfId="2" applyFont="1" applyFill="1" applyBorder="1" applyAlignment="1">
      <alignment horizontal="center" vertical="center"/>
    </xf>
    <xf numFmtId="0" fontId="2" fillId="0" borderId="127" xfId="2" applyFont="1" applyBorder="1" applyAlignment="1">
      <alignment horizontal="center" vertical="center"/>
    </xf>
    <xf numFmtId="0" fontId="2" fillId="9" borderId="128" xfId="2" applyFont="1" applyFill="1" applyBorder="1" applyAlignment="1">
      <alignment horizontal="center" vertical="center"/>
    </xf>
    <xf numFmtId="0" fontId="2" fillId="9" borderId="129" xfId="2" applyFont="1" applyFill="1" applyBorder="1" applyAlignment="1">
      <alignment horizontal="center" vertical="center"/>
    </xf>
    <xf numFmtId="0" fontId="2" fillId="13" borderId="130" xfId="2" applyFont="1" applyFill="1" applyBorder="1" applyAlignment="1">
      <alignment horizontal="center" vertical="center"/>
    </xf>
    <xf numFmtId="0" fontId="2" fillId="12" borderId="130" xfId="2" applyFont="1" applyFill="1" applyBorder="1" applyAlignment="1">
      <alignment horizontal="center" vertical="center"/>
    </xf>
    <xf numFmtId="0" fontId="44" fillId="0" borderId="101" xfId="2" applyFont="1" applyBorder="1" applyAlignment="1">
      <alignment vertical="center"/>
    </xf>
    <xf numFmtId="0" fontId="13" fillId="5" borderId="104" xfId="0" applyFont="1" applyFill="1" applyBorder="1" applyAlignment="1">
      <alignment horizontal="center" vertical="center"/>
    </xf>
    <xf numFmtId="0" fontId="44" fillId="0" borderId="109" xfId="2" applyFont="1" applyBorder="1" applyAlignment="1">
      <alignment vertical="center"/>
    </xf>
    <xf numFmtId="0" fontId="45" fillId="10" borderId="131" xfId="0" applyFont="1" applyFill="1" applyBorder="1" applyAlignment="1">
      <alignment horizontal="center" vertical="center"/>
    </xf>
    <xf numFmtId="0" fontId="45" fillId="0" borderId="132" xfId="0" applyFont="1" applyBorder="1" applyAlignment="1">
      <alignment horizontal="center" vertical="center"/>
    </xf>
    <xf numFmtId="0" fontId="45" fillId="7" borderId="133" xfId="0" applyFont="1" applyFill="1" applyBorder="1" applyAlignment="1">
      <alignment horizontal="center" vertical="center"/>
    </xf>
    <xf numFmtId="0" fontId="46" fillId="4" borderId="15" xfId="0" applyFont="1" applyFill="1" applyBorder="1" applyAlignment="1">
      <alignment horizontal="center" vertical="center"/>
    </xf>
    <xf numFmtId="1" fontId="46" fillId="5" borderId="0" xfId="0" applyNumberFormat="1" applyFont="1" applyFill="1" applyAlignment="1">
      <alignment horizontal="center" vertical="center"/>
    </xf>
    <xf numFmtId="1" fontId="46" fillId="5" borderId="15" xfId="0" applyNumberFormat="1" applyFont="1" applyFill="1" applyBorder="1" applyAlignment="1">
      <alignment horizontal="center" vertical="center"/>
    </xf>
    <xf numFmtId="0" fontId="4" fillId="0" borderId="27" xfId="2" applyFont="1" applyBorder="1" applyAlignment="1">
      <alignment horizontal="left" vertical="center"/>
    </xf>
    <xf numFmtId="0" fontId="3" fillId="0" borderId="27" xfId="2" applyFont="1" applyBorder="1" applyAlignment="1">
      <alignment horizontal="left" vertical="center"/>
    </xf>
    <xf numFmtId="1" fontId="3" fillId="0" borderId="27" xfId="2" applyNumberFormat="1" applyFont="1" applyBorder="1" applyAlignment="1">
      <alignment horizontal="left" vertical="center"/>
    </xf>
    <xf numFmtId="0" fontId="3" fillId="0" borderId="28" xfId="2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/>
    </xf>
    <xf numFmtId="0" fontId="13" fillId="0" borderId="136" xfId="0" applyFont="1" applyBorder="1" applyAlignment="1">
      <alignment horizontal="center" vertical="center"/>
    </xf>
    <xf numFmtId="0" fontId="13" fillId="7" borderId="198" xfId="0" applyFont="1" applyFill="1" applyBorder="1" applyAlignment="1">
      <alignment horizontal="center" vertical="center"/>
    </xf>
    <xf numFmtId="0" fontId="13" fillId="0" borderId="193" xfId="0" applyFont="1" applyBorder="1" applyAlignment="1">
      <alignment horizontal="center" vertical="center"/>
    </xf>
    <xf numFmtId="0" fontId="13" fillId="5" borderId="138" xfId="0" applyFont="1" applyFill="1" applyBorder="1" applyAlignment="1">
      <alignment horizontal="center" vertical="center"/>
    </xf>
    <xf numFmtId="0" fontId="13" fillId="5" borderId="197" xfId="0" applyFont="1" applyFill="1" applyBorder="1" applyAlignment="1">
      <alignment horizontal="center" vertical="center"/>
    </xf>
    <xf numFmtId="0" fontId="2" fillId="9" borderId="195" xfId="2" applyFont="1" applyFill="1" applyBorder="1" applyAlignment="1">
      <alignment horizontal="center" vertical="center"/>
    </xf>
    <xf numFmtId="0" fontId="2" fillId="15" borderId="31" xfId="2" applyFont="1" applyFill="1" applyBorder="1" applyAlignment="1">
      <alignment horizontal="center" vertical="center"/>
    </xf>
    <xf numFmtId="0" fontId="2" fillId="16" borderId="37" xfId="2" applyFont="1" applyFill="1" applyBorder="1" applyAlignment="1">
      <alignment horizontal="center" vertical="center"/>
    </xf>
    <xf numFmtId="0" fontId="2" fillId="15" borderId="38" xfId="2" applyFont="1" applyFill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" fillId="9" borderId="196" xfId="2" applyFont="1" applyFill="1" applyBorder="1" applyAlignment="1">
      <alignment horizontal="center" vertical="center"/>
    </xf>
    <xf numFmtId="0" fontId="2" fillId="15" borderId="53" xfId="2" applyFont="1" applyFill="1" applyBorder="1" applyAlignment="1">
      <alignment horizontal="center" vertical="center"/>
    </xf>
    <xf numFmtId="0" fontId="2" fillId="16" borderId="56" xfId="2" applyFont="1" applyFill="1" applyBorder="1" applyAlignment="1">
      <alignment horizontal="center" vertical="center"/>
    </xf>
    <xf numFmtId="0" fontId="2" fillId="9" borderId="164" xfId="2" applyFont="1" applyFill="1" applyBorder="1" applyAlignment="1">
      <alignment horizontal="center" vertical="center"/>
    </xf>
    <xf numFmtId="0" fontId="13" fillId="10" borderId="180" xfId="0" applyFont="1" applyFill="1" applyBorder="1" applyAlignment="1">
      <alignment horizontal="center" vertical="center"/>
    </xf>
    <xf numFmtId="0" fontId="13" fillId="0" borderId="132" xfId="0" applyFont="1" applyBorder="1" applyAlignment="1">
      <alignment horizontal="center" vertical="center"/>
    </xf>
    <xf numFmtId="0" fontId="13" fillId="7" borderId="199" xfId="0" applyFont="1" applyFill="1" applyBorder="1" applyAlignment="1">
      <alignment horizontal="center" vertical="center"/>
    </xf>
    <xf numFmtId="0" fontId="13" fillId="4" borderId="179" xfId="0" applyFont="1" applyFill="1" applyBorder="1" applyAlignment="1">
      <alignment horizontal="center" vertical="center"/>
    </xf>
    <xf numFmtId="0" fontId="13" fillId="5" borderId="110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top" wrapText="1"/>
    </xf>
    <xf numFmtId="0" fontId="41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25" fillId="0" borderId="5" xfId="2" applyFont="1" applyFill="1" applyBorder="1" applyAlignment="1">
      <alignment horizontal="center" vertical="center" textRotation="90"/>
    </xf>
    <xf numFmtId="0" fontId="26" fillId="0" borderId="6" xfId="2" applyFont="1" applyBorder="1" applyAlignment="1">
      <alignment horizontal="center" vertical="center"/>
    </xf>
    <xf numFmtId="0" fontId="26" fillId="0" borderId="7" xfId="2" applyFont="1" applyBorder="1" applyAlignment="1">
      <alignment horizontal="center" vertical="center"/>
    </xf>
    <xf numFmtId="0" fontId="31" fillId="0" borderId="105" xfId="2" applyFont="1" applyBorder="1" applyAlignment="1">
      <alignment horizontal="right" vertical="center"/>
    </xf>
    <xf numFmtId="0" fontId="28" fillId="0" borderId="78" xfId="2" applyFont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 textRotation="90" wrapText="1"/>
    </xf>
    <xf numFmtId="0" fontId="23" fillId="2" borderId="1" xfId="2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textRotation="90" wrapText="1"/>
    </xf>
    <xf numFmtId="0" fontId="27" fillId="5" borderId="8" xfId="0" applyFont="1" applyFill="1" applyBorder="1" applyAlignment="1">
      <alignment horizontal="center" vertical="center" textRotation="90" wrapText="1"/>
    </xf>
    <xf numFmtId="0" fontId="2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43" fillId="0" borderId="0" xfId="2" applyFont="1" applyAlignment="1">
      <alignment vertical="center"/>
    </xf>
    <xf numFmtId="49" fontId="9" fillId="0" borderId="185" xfId="2" applyNumberFormat="1" applyFont="1" applyBorder="1" applyAlignment="1">
      <alignment horizontal="center" vertical="center"/>
    </xf>
    <xf numFmtId="49" fontId="9" fillId="0" borderId="186" xfId="2" applyNumberFormat="1" applyFont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83" xfId="2" applyFont="1" applyBorder="1" applyAlignment="1">
      <alignment horizontal="center" vertical="center"/>
    </xf>
    <xf numFmtId="0" fontId="9" fillId="0" borderId="184" xfId="2" applyFont="1" applyBorder="1" applyAlignment="1">
      <alignment horizontal="center" vertical="center"/>
    </xf>
    <xf numFmtId="0" fontId="9" fillId="0" borderId="185" xfId="2" applyFont="1" applyBorder="1" applyAlignment="1">
      <alignment horizontal="center" vertical="center"/>
    </xf>
    <xf numFmtId="0" fontId="9" fillId="0" borderId="182" xfId="2" applyFont="1" applyBorder="1" applyAlignment="1">
      <alignment horizontal="center" vertical="center"/>
    </xf>
  </cellXfs>
  <cellStyles count="3">
    <cellStyle name="Excel Built-in Normal" xfId="2" xr:uid="{C3584922-22D6-493D-9DA7-6F072E708764}"/>
    <cellStyle name="Normalny" xfId="0" builtinId="0"/>
    <cellStyle name="Procentowy" xfId="1" builtinId="5"/>
  </cellStyles>
  <dxfs count="2"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CE4D6"/>
      <color rgb="FFCCFF99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6274-5835-44B5-8980-0AE0E3870253}">
  <sheetPr>
    <tabColor theme="0"/>
    <pageSetUpPr fitToPage="1"/>
  </sheetPr>
  <dimension ref="A1:AX135"/>
  <sheetViews>
    <sheetView tabSelected="1" zoomScale="145" zoomScaleNormal="145" workbookViewId="0">
      <pane xSplit="2" ySplit="4" topLeftCell="C5" activePane="bottomRight" state="frozen"/>
      <selection pane="topRight"/>
      <selection pane="bottomLeft"/>
      <selection pane="bottomRight" sqref="A1:AN1"/>
    </sheetView>
  </sheetViews>
  <sheetFormatPr defaultColWidth="9.28515625" defaultRowHeight="8.25"/>
  <cols>
    <col min="1" max="1" width="3.42578125" style="201" customWidth="1"/>
    <col min="2" max="2" width="52.5703125" style="16" customWidth="1"/>
    <col min="3" max="3" width="4.7109375" style="16" customWidth="1"/>
    <col min="4" max="4" width="6.5703125" style="16" customWidth="1"/>
    <col min="5" max="5" width="5" style="16" customWidth="1"/>
    <col min="6" max="6" width="4.5703125" style="16" customWidth="1"/>
    <col min="7" max="7" width="6" style="16" customWidth="1"/>
    <col min="8" max="8" width="5.5703125" style="16" customWidth="1"/>
    <col min="9" max="11" width="3.28515625" style="16" customWidth="1"/>
    <col min="12" max="12" width="4.28515625" style="16" customWidth="1"/>
    <col min="13" max="13" width="5" style="16" customWidth="1"/>
    <col min="14" max="14" width="3.28515625" style="16" customWidth="1"/>
    <col min="15" max="15" width="4.28515625" style="16" customWidth="1"/>
    <col min="16" max="22" width="3.28515625" style="16" customWidth="1"/>
    <col min="23" max="23" width="4.28515625" style="16" customWidth="1"/>
    <col min="24" max="38" width="3.28515625" style="16" customWidth="1"/>
    <col min="39" max="39" width="11.5703125" style="16" customWidth="1"/>
    <col min="40" max="40" width="5.7109375" style="16" customWidth="1"/>
    <col min="41" max="41" width="3.42578125" style="1" customWidth="1"/>
    <col min="42" max="42" width="10" style="1" customWidth="1"/>
    <col min="43" max="43" width="11.7109375" style="1" customWidth="1"/>
    <col min="44" max="44" width="12.42578125" style="1" customWidth="1"/>
    <col min="45" max="45" width="11.7109375" style="1" customWidth="1"/>
    <col min="46" max="47" width="9.28515625" style="1" bestFit="1" customWidth="1"/>
    <col min="48" max="16384" width="9.28515625" style="1"/>
  </cols>
  <sheetData>
    <row r="1" spans="1:46" ht="16.5" customHeight="1">
      <c r="A1" s="484" t="s">
        <v>0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29"/>
      <c r="AP1" s="491" t="s">
        <v>1</v>
      </c>
      <c r="AQ1" s="491" t="s">
        <v>2</v>
      </c>
      <c r="AR1" s="491" t="s">
        <v>3</v>
      </c>
      <c r="AS1" s="491" t="s">
        <v>4</v>
      </c>
      <c r="AT1" s="491" t="s">
        <v>5</v>
      </c>
    </row>
    <row r="2" spans="1:46" ht="15" customHeight="1">
      <c r="A2" s="478" t="s">
        <v>6</v>
      </c>
      <c r="B2" s="479" t="s">
        <v>7</v>
      </c>
      <c r="C2" s="480" t="s">
        <v>8</v>
      </c>
      <c r="D2" s="480"/>
      <c r="E2" s="480"/>
      <c r="F2" s="483" t="s">
        <v>9</v>
      </c>
      <c r="G2" s="485" t="s">
        <v>10</v>
      </c>
      <c r="H2" s="486" t="s">
        <v>11</v>
      </c>
      <c r="I2" s="487" t="s">
        <v>12</v>
      </c>
      <c r="J2" s="487"/>
      <c r="K2" s="487"/>
      <c r="L2" s="487"/>
      <c r="M2" s="487"/>
      <c r="N2" s="487"/>
      <c r="O2" s="487" t="s">
        <v>13</v>
      </c>
      <c r="P2" s="487"/>
      <c r="Q2" s="487"/>
      <c r="R2" s="487"/>
      <c r="S2" s="487"/>
      <c r="T2" s="487"/>
      <c r="U2" s="487" t="s">
        <v>14</v>
      </c>
      <c r="V2" s="487"/>
      <c r="W2" s="487"/>
      <c r="X2" s="487"/>
      <c r="Y2" s="487"/>
      <c r="Z2" s="487"/>
      <c r="AA2" s="487" t="s">
        <v>15</v>
      </c>
      <c r="AB2" s="487"/>
      <c r="AC2" s="487"/>
      <c r="AD2" s="487"/>
      <c r="AE2" s="487"/>
      <c r="AF2" s="487"/>
      <c r="AG2" s="487" t="s">
        <v>16</v>
      </c>
      <c r="AH2" s="487"/>
      <c r="AI2" s="487"/>
      <c r="AJ2" s="487"/>
      <c r="AK2" s="487"/>
      <c r="AL2" s="487"/>
      <c r="AM2" s="490" t="s">
        <v>17</v>
      </c>
      <c r="AN2" s="490"/>
      <c r="AO2" s="29"/>
      <c r="AP2" s="491"/>
      <c r="AQ2" s="491"/>
      <c r="AR2" s="491"/>
      <c r="AS2" s="491"/>
      <c r="AT2" s="491"/>
    </row>
    <row r="3" spans="1:46" ht="11.65" customHeight="1">
      <c r="A3" s="478"/>
      <c r="B3" s="479"/>
      <c r="C3" s="480"/>
      <c r="D3" s="480"/>
      <c r="E3" s="480"/>
      <c r="F3" s="483"/>
      <c r="G3" s="485"/>
      <c r="H3" s="486"/>
      <c r="I3" s="489" t="s">
        <v>18</v>
      </c>
      <c r="J3" s="489"/>
      <c r="K3" s="489"/>
      <c r="L3" s="488" t="s">
        <v>19</v>
      </c>
      <c r="M3" s="488"/>
      <c r="N3" s="488"/>
      <c r="O3" s="489" t="s">
        <v>20</v>
      </c>
      <c r="P3" s="489"/>
      <c r="Q3" s="489"/>
      <c r="R3" s="488" t="s">
        <v>21</v>
      </c>
      <c r="S3" s="488"/>
      <c r="T3" s="488"/>
      <c r="U3" s="489" t="s">
        <v>22</v>
      </c>
      <c r="V3" s="489"/>
      <c r="W3" s="489"/>
      <c r="X3" s="488" t="s">
        <v>23</v>
      </c>
      <c r="Y3" s="488"/>
      <c r="Z3" s="488"/>
      <c r="AA3" s="489" t="s">
        <v>24</v>
      </c>
      <c r="AB3" s="489"/>
      <c r="AC3" s="489"/>
      <c r="AD3" s="489" t="s">
        <v>25</v>
      </c>
      <c r="AE3" s="489"/>
      <c r="AF3" s="489"/>
      <c r="AG3" s="489" t="s">
        <v>26</v>
      </c>
      <c r="AH3" s="489"/>
      <c r="AI3" s="489"/>
      <c r="AJ3" s="489" t="s">
        <v>27</v>
      </c>
      <c r="AK3" s="489"/>
      <c r="AL3" s="489"/>
      <c r="AM3" s="490"/>
      <c r="AN3" s="490"/>
      <c r="AO3" s="29"/>
      <c r="AP3" s="491"/>
      <c r="AQ3" s="491"/>
      <c r="AR3" s="491"/>
      <c r="AS3" s="491"/>
      <c r="AT3" s="491"/>
    </row>
    <row r="4" spans="1:46" ht="13.9" customHeight="1">
      <c r="A4" s="478"/>
      <c r="B4" s="479"/>
      <c r="C4" s="30" t="s">
        <v>28</v>
      </c>
      <c r="D4" s="31" t="s">
        <v>29</v>
      </c>
      <c r="E4" s="5" t="s">
        <v>30</v>
      </c>
      <c r="F4" s="483"/>
      <c r="G4" s="485"/>
      <c r="H4" s="486"/>
      <c r="I4" s="32" t="s">
        <v>31</v>
      </c>
      <c r="J4" s="33" t="s">
        <v>32</v>
      </c>
      <c r="K4" s="34" t="s">
        <v>33</v>
      </c>
      <c r="L4" s="35" t="s">
        <v>31</v>
      </c>
      <c r="M4" s="33" t="s">
        <v>32</v>
      </c>
      <c r="N4" s="36" t="s">
        <v>33</v>
      </c>
      <c r="O4" s="32" t="s">
        <v>31</v>
      </c>
      <c r="P4" s="33" t="s">
        <v>32</v>
      </c>
      <c r="Q4" s="34" t="s">
        <v>33</v>
      </c>
      <c r="R4" s="35" t="s">
        <v>31</v>
      </c>
      <c r="S4" s="33" t="s">
        <v>32</v>
      </c>
      <c r="T4" s="36" t="s">
        <v>33</v>
      </c>
      <c r="U4" s="32" t="s">
        <v>31</v>
      </c>
      <c r="V4" s="33" t="s">
        <v>32</v>
      </c>
      <c r="W4" s="34" t="s">
        <v>33</v>
      </c>
      <c r="X4" s="35" t="s">
        <v>31</v>
      </c>
      <c r="Y4" s="33" t="s">
        <v>32</v>
      </c>
      <c r="Z4" s="36" t="s">
        <v>33</v>
      </c>
      <c r="AA4" s="32" t="s">
        <v>31</v>
      </c>
      <c r="AB4" s="33" t="s">
        <v>32</v>
      </c>
      <c r="AC4" s="34" t="s">
        <v>33</v>
      </c>
      <c r="AD4" s="32" t="s">
        <v>31</v>
      </c>
      <c r="AE4" s="33" t="s">
        <v>32</v>
      </c>
      <c r="AF4" s="37" t="s">
        <v>33</v>
      </c>
      <c r="AG4" s="32" t="s">
        <v>31</v>
      </c>
      <c r="AH4" s="33" t="s">
        <v>32</v>
      </c>
      <c r="AI4" s="34" t="s">
        <v>33</v>
      </c>
      <c r="AJ4" s="32" t="s">
        <v>31</v>
      </c>
      <c r="AK4" s="33" t="s">
        <v>32</v>
      </c>
      <c r="AL4" s="37" t="s">
        <v>33</v>
      </c>
      <c r="AM4" s="38" t="s">
        <v>34</v>
      </c>
      <c r="AN4" s="38" t="s">
        <v>35</v>
      </c>
      <c r="AO4" s="29"/>
      <c r="AP4" s="29"/>
      <c r="AQ4" s="29"/>
      <c r="AR4" s="29"/>
      <c r="AS4" s="29"/>
      <c r="AT4" s="29"/>
    </row>
    <row r="5" spans="1:46" ht="13.9" customHeight="1">
      <c r="A5" s="162"/>
      <c r="B5" s="39" t="s">
        <v>36</v>
      </c>
      <c r="C5" s="40"/>
      <c r="D5" s="41"/>
      <c r="E5" s="22"/>
      <c r="F5" s="42"/>
      <c r="G5" s="43"/>
      <c r="H5" s="43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5"/>
      <c r="AN5" s="46"/>
      <c r="AO5" s="29"/>
      <c r="AP5" s="29"/>
      <c r="AQ5" s="29"/>
      <c r="AR5" s="29"/>
      <c r="AS5" s="29"/>
      <c r="AT5" s="29"/>
    </row>
    <row r="6" spans="1:46" ht="12" customHeight="1">
      <c r="A6" s="163"/>
      <c r="B6" s="47" t="s">
        <v>37</v>
      </c>
      <c r="C6" s="202">
        <f t="shared" ref="C6:D31" si="0">SUM(I6,L6,O6,R6,U6,X6,AA6,AD6,AG6,AJ6)</f>
        <v>30</v>
      </c>
      <c r="D6" s="203">
        <f t="shared" si="0"/>
        <v>45</v>
      </c>
      <c r="E6" s="204">
        <f t="shared" ref="E6:E31" si="1">SUM(C6:D6)</f>
        <v>75</v>
      </c>
      <c r="F6" s="205">
        <f t="shared" ref="F6:F31" si="2">SUM(K6,N6,Q6,T6,W6,Z6,AC6,AF6,AI6,AL6,)</f>
        <v>5</v>
      </c>
      <c r="G6" s="206">
        <f t="shared" ref="G6:G31" si="3">F6*25</f>
        <v>125</v>
      </c>
      <c r="H6" s="207">
        <f t="shared" ref="H6:H31" si="4">E6/25</f>
        <v>3</v>
      </c>
      <c r="I6" s="208">
        <v>15</v>
      </c>
      <c r="J6" s="209">
        <v>30</v>
      </c>
      <c r="K6" s="210">
        <v>2</v>
      </c>
      <c r="L6" s="211">
        <v>15</v>
      </c>
      <c r="M6" s="209">
        <v>15</v>
      </c>
      <c r="N6" s="212">
        <v>3</v>
      </c>
      <c r="O6" s="213"/>
      <c r="P6" s="209"/>
      <c r="Q6" s="210"/>
      <c r="R6" s="211"/>
      <c r="S6" s="209"/>
      <c r="T6" s="212"/>
      <c r="U6" s="213"/>
      <c r="V6" s="209"/>
      <c r="W6" s="210"/>
      <c r="X6" s="214"/>
      <c r="Y6" s="209"/>
      <c r="Z6" s="212"/>
      <c r="AA6" s="213"/>
      <c r="AB6" s="209"/>
      <c r="AC6" s="210"/>
      <c r="AD6" s="213"/>
      <c r="AE6" s="209"/>
      <c r="AF6" s="210"/>
      <c r="AG6" s="213"/>
      <c r="AH6" s="209"/>
      <c r="AI6" s="210"/>
      <c r="AJ6" s="213"/>
      <c r="AK6" s="209"/>
      <c r="AL6" s="212"/>
      <c r="AM6" s="215" t="s">
        <v>38</v>
      </c>
      <c r="AN6" s="216" t="s">
        <v>39</v>
      </c>
      <c r="AO6" s="29"/>
      <c r="AP6" s="48">
        <f t="shared" ref="AP6:AP31" si="5">D6/25</f>
        <v>1.8</v>
      </c>
      <c r="AQ6" s="49">
        <v>1</v>
      </c>
      <c r="AR6" s="49">
        <f>E6/25</f>
        <v>3</v>
      </c>
      <c r="AS6" s="48"/>
      <c r="AT6" s="50"/>
    </row>
    <row r="7" spans="1:46" s="20" customFormat="1" ht="10.15" customHeight="1">
      <c r="A7" s="164"/>
      <c r="B7" s="51" t="s">
        <v>40</v>
      </c>
      <c r="C7" s="217">
        <f t="shared" si="0"/>
        <v>15</v>
      </c>
      <c r="D7" s="218">
        <f t="shared" si="0"/>
        <v>15</v>
      </c>
      <c r="E7" s="219">
        <f t="shared" si="1"/>
        <v>30</v>
      </c>
      <c r="F7" s="220">
        <f t="shared" si="2"/>
        <v>2</v>
      </c>
      <c r="G7" s="221">
        <f t="shared" si="3"/>
        <v>50</v>
      </c>
      <c r="H7" s="222">
        <f t="shared" si="4"/>
        <v>1.2</v>
      </c>
      <c r="I7" s="223"/>
      <c r="J7" s="224"/>
      <c r="K7" s="225"/>
      <c r="L7" s="226"/>
      <c r="M7" s="224"/>
      <c r="N7" s="227"/>
      <c r="O7" s="228"/>
      <c r="P7" s="224"/>
      <c r="Q7" s="225"/>
      <c r="R7" s="226"/>
      <c r="S7" s="224"/>
      <c r="T7" s="227"/>
      <c r="U7" s="228"/>
      <c r="V7" s="224"/>
      <c r="W7" s="225"/>
      <c r="X7" s="229"/>
      <c r="Y7" s="224"/>
      <c r="Z7" s="227"/>
      <c r="AA7" s="228"/>
      <c r="AB7" s="224"/>
      <c r="AC7" s="225"/>
      <c r="AD7" s="228"/>
      <c r="AE7" s="224"/>
      <c r="AF7" s="225"/>
      <c r="AG7" s="228"/>
      <c r="AH7" s="224"/>
      <c r="AI7" s="225"/>
      <c r="AJ7" s="228">
        <v>15</v>
      </c>
      <c r="AK7" s="224">
        <v>15</v>
      </c>
      <c r="AL7" s="227">
        <v>2</v>
      </c>
      <c r="AM7" s="230" t="s">
        <v>41</v>
      </c>
      <c r="AN7" s="231"/>
      <c r="AO7" s="23"/>
      <c r="AP7" s="48">
        <f t="shared" si="5"/>
        <v>0.6</v>
      </c>
      <c r="AQ7" s="49">
        <v>1</v>
      </c>
      <c r="AR7" s="49">
        <f t="shared" ref="AR7:AR31" si="6">E7/25</f>
        <v>1.2</v>
      </c>
      <c r="AS7" s="48"/>
      <c r="AT7" s="50"/>
    </row>
    <row r="8" spans="1:46" ht="12" customHeight="1">
      <c r="A8" s="163"/>
      <c r="B8" s="108" t="s">
        <v>42</v>
      </c>
      <c r="C8" s="232">
        <f t="shared" si="0"/>
        <v>30</v>
      </c>
      <c r="D8" s="218">
        <f t="shared" si="0"/>
        <v>45</v>
      </c>
      <c r="E8" s="233">
        <f t="shared" si="1"/>
        <v>75</v>
      </c>
      <c r="F8" s="234">
        <f t="shared" si="2"/>
        <v>6</v>
      </c>
      <c r="G8" s="235">
        <f t="shared" si="3"/>
        <v>150</v>
      </c>
      <c r="H8" s="236">
        <f t="shared" si="4"/>
        <v>3</v>
      </c>
      <c r="I8" s="237"/>
      <c r="J8" s="238"/>
      <c r="K8" s="239"/>
      <c r="L8" s="240"/>
      <c r="M8" s="238"/>
      <c r="N8" s="241"/>
      <c r="O8" s="242">
        <v>15</v>
      </c>
      <c r="P8" s="238">
        <v>30</v>
      </c>
      <c r="Q8" s="239">
        <v>3</v>
      </c>
      <c r="R8" s="240">
        <v>15</v>
      </c>
      <c r="S8" s="238">
        <v>15</v>
      </c>
      <c r="T8" s="241">
        <v>3</v>
      </c>
      <c r="U8" s="242"/>
      <c r="V8" s="238"/>
      <c r="W8" s="239"/>
      <c r="X8" s="243"/>
      <c r="Y8" s="238"/>
      <c r="Z8" s="241"/>
      <c r="AA8" s="242"/>
      <c r="AB8" s="238"/>
      <c r="AC8" s="239"/>
      <c r="AD8" s="242"/>
      <c r="AE8" s="238"/>
      <c r="AF8" s="239"/>
      <c r="AG8" s="242"/>
      <c r="AH8" s="238"/>
      <c r="AI8" s="239"/>
      <c r="AJ8" s="242"/>
      <c r="AK8" s="238"/>
      <c r="AL8" s="241"/>
      <c r="AM8" s="244" t="s">
        <v>43</v>
      </c>
      <c r="AN8" s="245"/>
      <c r="AO8" s="29"/>
      <c r="AP8" s="48">
        <f t="shared" si="5"/>
        <v>1.8</v>
      </c>
      <c r="AQ8" s="49">
        <v>1.5</v>
      </c>
      <c r="AR8" s="49">
        <f t="shared" si="6"/>
        <v>3</v>
      </c>
      <c r="AS8" s="48"/>
      <c r="AT8" s="50"/>
    </row>
    <row r="9" spans="1:46" ht="12" customHeight="1">
      <c r="A9" s="163"/>
      <c r="B9" s="109" t="s">
        <v>44</v>
      </c>
      <c r="C9" s="232">
        <f t="shared" si="0"/>
        <v>15</v>
      </c>
      <c r="D9" s="218">
        <f t="shared" si="0"/>
        <v>30</v>
      </c>
      <c r="E9" s="233">
        <f t="shared" si="1"/>
        <v>45</v>
      </c>
      <c r="F9" s="234">
        <f t="shared" si="2"/>
        <v>2</v>
      </c>
      <c r="G9" s="235">
        <f t="shared" si="3"/>
        <v>50</v>
      </c>
      <c r="H9" s="246">
        <f t="shared" si="4"/>
        <v>1.8</v>
      </c>
      <c r="I9" s="237"/>
      <c r="J9" s="238"/>
      <c r="K9" s="239"/>
      <c r="L9" s="240">
        <v>15</v>
      </c>
      <c r="M9" s="238">
        <v>30</v>
      </c>
      <c r="N9" s="241">
        <v>2</v>
      </c>
      <c r="O9" s="242"/>
      <c r="P9" s="238"/>
      <c r="Q9" s="239"/>
      <c r="R9" s="240"/>
      <c r="S9" s="238"/>
      <c r="T9" s="241"/>
      <c r="U9" s="242"/>
      <c r="V9" s="238"/>
      <c r="W9" s="239"/>
      <c r="X9" s="243"/>
      <c r="Y9" s="238"/>
      <c r="Z9" s="241"/>
      <c r="AA9" s="242"/>
      <c r="AB9" s="238"/>
      <c r="AC9" s="239"/>
      <c r="AD9" s="242"/>
      <c r="AE9" s="238"/>
      <c r="AF9" s="239"/>
      <c r="AG9" s="242"/>
      <c r="AH9" s="238"/>
      <c r="AI9" s="239"/>
      <c r="AJ9" s="242"/>
      <c r="AK9" s="238"/>
      <c r="AL9" s="241"/>
      <c r="AM9" s="244" t="s">
        <v>45</v>
      </c>
      <c r="AN9" s="245"/>
      <c r="AO9" s="29"/>
      <c r="AP9" s="48">
        <f t="shared" si="5"/>
        <v>1.2</v>
      </c>
      <c r="AQ9" s="49">
        <v>0</v>
      </c>
      <c r="AR9" s="49">
        <f t="shared" si="6"/>
        <v>1.8</v>
      </c>
      <c r="AS9" s="48"/>
      <c r="AT9" s="50"/>
    </row>
    <row r="10" spans="1:46" ht="12" customHeight="1">
      <c r="A10" s="163"/>
      <c r="B10" s="109" t="s">
        <v>46</v>
      </c>
      <c r="C10" s="232">
        <f t="shared" si="0"/>
        <v>15</v>
      </c>
      <c r="D10" s="218">
        <f t="shared" si="0"/>
        <v>15</v>
      </c>
      <c r="E10" s="233">
        <f t="shared" si="1"/>
        <v>30</v>
      </c>
      <c r="F10" s="234">
        <f t="shared" si="2"/>
        <v>2</v>
      </c>
      <c r="G10" s="235">
        <f t="shared" si="3"/>
        <v>50</v>
      </c>
      <c r="H10" s="246">
        <f t="shared" si="4"/>
        <v>1.2</v>
      </c>
      <c r="I10" s="237">
        <v>15</v>
      </c>
      <c r="J10" s="238">
        <v>15</v>
      </c>
      <c r="K10" s="239">
        <v>2</v>
      </c>
      <c r="L10" s="240"/>
      <c r="M10" s="238"/>
      <c r="N10" s="241"/>
      <c r="O10" s="242"/>
      <c r="P10" s="238"/>
      <c r="Q10" s="239"/>
      <c r="R10" s="240"/>
      <c r="S10" s="238"/>
      <c r="T10" s="241"/>
      <c r="U10" s="242"/>
      <c r="V10" s="238"/>
      <c r="W10" s="239"/>
      <c r="X10" s="243"/>
      <c r="Y10" s="238"/>
      <c r="Z10" s="241"/>
      <c r="AA10" s="242"/>
      <c r="AB10" s="238"/>
      <c r="AC10" s="239"/>
      <c r="AD10" s="242"/>
      <c r="AE10" s="238"/>
      <c r="AF10" s="239"/>
      <c r="AG10" s="242"/>
      <c r="AH10" s="238"/>
      <c r="AI10" s="239"/>
      <c r="AJ10" s="242"/>
      <c r="AK10" s="238"/>
      <c r="AL10" s="241"/>
      <c r="AM10" s="244" t="s">
        <v>47</v>
      </c>
      <c r="AN10" s="245"/>
      <c r="AO10" s="29"/>
      <c r="AP10" s="48">
        <f t="shared" si="5"/>
        <v>0.6</v>
      </c>
      <c r="AQ10" s="49">
        <v>0</v>
      </c>
      <c r="AR10" s="49">
        <f t="shared" si="6"/>
        <v>1.2</v>
      </c>
      <c r="AS10" s="48"/>
      <c r="AT10" s="50"/>
    </row>
    <row r="11" spans="1:46" ht="12" customHeight="1">
      <c r="A11" s="163"/>
      <c r="B11" s="110" t="s">
        <v>48</v>
      </c>
      <c r="C11" s="232">
        <f t="shared" si="0"/>
        <v>30</v>
      </c>
      <c r="D11" s="218">
        <f t="shared" si="0"/>
        <v>45</v>
      </c>
      <c r="E11" s="233">
        <f t="shared" si="1"/>
        <v>75</v>
      </c>
      <c r="F11" s="234">
        <f t="shared" si="2"/>
        <v>6</v>
      </c>
      <c r="G11" s="235">
        <f t="shared" si="3"/>
        <v>150</v>
      </c>
      <c r="H11" s="246">
        <f t="shared" si="4"/>
        <v>3</v>
      </c>
      <c r="I11" s="237"/>
      <c r="J11" s="238"/>
      <c r="K11" s="239"/>
      <c r="L11" s="240"/>
      <c r="M11" s="238"/>
      <c r="N11" s="241"/>
      <c r="O11" s="242"/>
      <c r="P11" s="238"/>
      <c r="Q11" s="239"/>
      <c r="R11" s="240"/>
      <c r="S11" s="238"/>
      <c r="T11" s="241"/>
      <c r="U11" s="242">
        <v>15</v>
      </c>
      <c r="V11" s="238">
        <v>30</v>
      </c>
      <c r="W11" s="239">
        <v>3</v>
      </c>
      <c r="X11" s="243">
        <v>15</v>
      </c>
      <c r="Y11" s="238">
        <v>15</v>
      </c>
      <c r="Z11" s="241">
        <v>3</v>
      </c>
      <c r="AA11" s="242"/>
      <c r="AB11" s="238"/>
      <c r="AC11" s="239"/>
      <c r="AD11" s="242"/>
      <c r="AE11" s="238"/>
      <c r="AF11" s="239"/>
      <c r="AG11" s="242"/>
      <c r="AH11" s="238"/>
      <c r="AI11" s="239"/>
      <c r="AJ11" s="242"/>
      <c r="AK11" s="238"/>
      <c r="AL11" s="241"/>
      <c r="AM11" s="244" t="s">
        <v>49</v>
      </c>
      <c r="AN11" s="245" t="s">
        <v>50</v>
      </c>
      <c r="AO11" s="29"/>
      <c r="AP11" s="48">
        <f t="shared" si="5"/>
        <v>1.8</v>
      </c>
      <c r="AQ11" s="49">
        <v>1</v>
      </c>
      <c r="AR11" s="49">
        <f t="shared" si="6"/>
        <v>3</v>
      </c>
      <c r="AS11" s="48"/>
      <c r="AT11" s="50"/>
    </row>
    <row r="12" spans="1:46" ht="12" customHeight="1">
      <c r="A12" s="163"/>
      <c r="B12" s="111" t="s">
        <v>51</v>
      </c>
      <c r="C12" s="232">
        <f t="shared" si="0"/>
        <v>15</v>
      </c>
      <c r="D12" s="218">
        <f t="shared" si="0"/>
        <v>15</v>
      </c>
      <c r="E12" s="233">
        <f t="shared" si="1"/>
        <v>30</v>
      </c>
      <c r="F12" s="234">
        <f t="shared" si="2"/>
        <v>2</v>
      </c>
      <c r="G12" s="235">
        <f t="shared" si="3"/>
        <v>50</v>
      </c>
      <c r="H12" s="246">
        <f t="shared" si="4"/>
        <v>1.2</v>
      </c>
      <c r="I12" s="237"/>
      <c r="J12" s="238"/>
      <c r="K12" s="239"/>
      <c r="L12" s="240"/>
      <c r="M12" s="238"/>
      <c r="N12" s="241"/>
      <c r="O12" s="242"/>
      <c r="P12" s="238"/>
      <c r="Q12" s="239"/>
      <c r="R12" s="240"/>
      <c r="S12" s="238"/>
      <c r="T12" s="241"/>
      <c r="U12" s="242">
        <v>15</v>
      </c>
      <c r="V12" s="238">
        <v>15</v>
      </c>
      <c r="W12" s="239">
        <v>2</v>
      </c>
      <c r="X12" s="243"/>
      <c r="Y12" s="238"/>
      <c r="Z12" s="241"/>
      <c r="AA12" s="242"/>
      <c r="AB12" s="238"/>
      <c r="AC12" s="239"/>
      <c r="AD12" s="242"/>
      <c r="AE12" s="238"/>
      <c r="AF12" s="239"/>
      <c r="AG12" s="242"/>
      <c r="AH12" s="238"/>
      <c r="AI12" s="239"/>
      <c r="AJ12" s="242"/>
      <c r="AK12" s="238"/>
      <c r="AL12" s="241"/>
      <c r="AM12" s="244" t="s">
        <v>52</v>
      </c>
      <c r="AN12" s="245"/>
      <c r="AO12" s="29"/>
      <c r="AP12" s="48">
        <f t="shared" si="5"/>
        <v>0.6</v>
      </c>
      <c r="AQ12" s="49">
        <v>1</v>
      </c>
      <c r="AR12" s="49">
        <f t="shared" si="6"/>
        <v>1.2</v>
      </c>
      <c r="AS12" s="48">
        <f>F12</f>
        <v>2</v>
      </c>
      <c r="AT12" s="50"/>
    </row>
    <row r="13" spans="1:46" ht="12" customHeight="1">
      <c r="A13" s="163"/>
      <c r="B13" s="111" t="s">
        <v>53</v>
      </c>
      <c r="C13" s="232">
        <f t="shared" si="0"/>
        <v>15</v>
      </c>
      <c r="D13" s="218">
        <f t="shared" si="0"/>
        <v>15</v>
      </c>
      <c r="E13" s="233">
        <f t="shared" si="1"/>
        <v>30</v>
      </c>
      <c r="F13" s="234">
        <f t="shared" si="2"/>
        <v>2</v>
      </c>
      <c r="G13" s="235">
        <f t="shared" si="3"/>
        <v>50</v>
      </c>
      <c r="H13" s="246">
        <f t="shared" si="4"/>
        <v>1.2</v>
      </c>
      <c r="I13" s="237"/>
      <c r="J13" s="238"/>
      <c r="K13" s="239"/>
      <c r="L13" s="240"/>
      <c r="M13" s="238"/>
      <c r="N13" s="241"/>
      <c r="O13" s="242"/>
      <c r="P13" s="238"/>
      <c r="Q13" s="239"/>
      <c r="R13" s="240"/>
      <c r="S13" s="238"/>
      <c r="T13" s="241"/>
      <c r="U13" s="242"/>
      <c r="V13" s="238"/>
      <c r="W13" s="239"/>
      <c r="X13" s="243"/>
      <c r="Y13" s="238"/>
      <c r="Z13" s="241"/>
      <c r="AA13" s="242"/>
      <c r="AB13" s="238"/>
      <c r="AC13" s="239"/>
      <c r="AD13" s="242"/>
      <c r="AE13" s="238"/>
      <c r="AF13" s="239"/>
      <c r="AG13" s="242"/>
      <c r="AH13" s="238"/>
      <c r="AI13" s="239"/>
      <c r="AJ13" s="242">
        <v>15</v>
      </c>
      <c r="AK13" s="238">
        <v>15</v>
      </c>
      <c r="AL13" s="241">
        <v>2</v>
      </c>
      <c r="AM13" s="244" t="s">
        <v>41</v>
      </c>
      <c r="AN13" s="245"/>
      <c r="AO13" s="29"/>
      <c r="AP13" s="48">
        <f t="shared" si="5"/>
        <v>0.6</v>
      </c>
      <c r="AQ13" s="49">
        <v>0</v>
      </c>
      <c r="AR13" s="49">
        <f t="shared" si="6"/>
        <v>1.2</v>
      </c>
      <c r="AS13" s="48">
        <f>F13</f>
        <v>2</v>
      </c>
      <c r="AT13" s="50"/>
    </row>
    <row r="14" spans="1:46" ht="12" customHeight="1">
      <c r="A14" s="163"/>
      <c r="B14" s="112" t="s">
        <v>54</v>
      </c>
      <c r="C14" s="232">
        <f t="shared" si="0"/>
        <v>30</v>
      </c>
      <c r="D14" s="218">
        <f t="shared" si="0"/>
        <v>45</v>
      </c>
      <c r="E14" s="233">
        <f t="shared" si="1"/>
        <v>75</v>
      </c>
      <c r="F14" s="234">
        <f t="shared" si="2"/>
        <v>6</v>
      </c>
      <c r="G14" s="235">
        <f t="shared" si="3"/>
        <v>150</v>
      </c>
      <c r="H14" s="246">
        <f t="shared" si="4"/>
        <v>3</v>
      </c>
      <c r="I14" s="237"/>
      <c r="J14" s="238"/>
      <c r="K14" s="239"/>
      <c r="L14" s="240"/>
      <c r="M14" s="238"/>
      <c r="N14" s="241"/>
      <c r="O14" s="242">
        <v>15</v>
      </c>
      <c r="P14" s="238">
        <v>30</v>
      </c>
      <c r="Q14" s="239">
        <v>3</v>
      </c>
      <c r="R14" s="240">
        <v>15</v>
      </c>
      <c r="S14" s="238">
        <v>15</v>
      </c>
      <c r="T14" s="241">
        <v>3</v>
      </c>
      <c r="U14" s="242"/>
      <c r="V14" s="238"/>
      <c r="W14" s="239"/>
      <c r="X14" s="243"/>
      <c r="Y14" s="238"/>
      <c r="Z14" s="241"/>
      <c r="AA14" s="242"/>
      <c r="AB14" s="238"/>
      <c r="AC14" s="239"/>
      <c r="AD14" s="242"/>
      <c r="AE14" s="238"/>
      <c r="AF14" s="239"/>
      <c r="AG14" s="242"/>
      <c r="AH14" s="238"/>
      <c r="AI14" s="239"/>
      <c r="AJ14" s="242"/>
      <c r="AK14" s="238"/>
      <c r="AL14" s="241"/>
      <c r="AM14" s="244" t="s">
        <v>43</v>
      </c>
      <c r="AN14" s="245" t="s">
        <v>55</v>
      </c>
      <c r="AO14" s="29"/>
      <c r="AP14" s="48">
        <f t="shared" si="5"/>
        <v>1.8</v>
      </c>
      <c r="AQ14" s="49">
        <v>1</v>
      </c>
      <c r="AR14" s="49">
        <f t="shared" si="6"/>
        <v>3</v>
      </c>
      <c r="AS14" s="48"/>
      <c r="AT14" s="50"/>
    </row>
    <row r="15" spans="1:46" ht="12" customHeight="1">
      <c r="A15" s="163"/>
      <c r="B15" s="112" t="s">
        <v>56</v>
      </c>
      <c r="C15" s="232">
        <f t="shared" si="0"/>
        <v>15</v>
      </c>
      <c r="D15" s="218">
        <f t="shared" si="0"/>
        <v>30</v>
      </c>
      <c r="E15" s="233">
        <f t="shared" si="1"/>
        <v>45</v>
      </c>
      <c r="F15" s="234">
        <f t="shared" si="2"/>
        <v>3</v>
      </c>
      <c r="G15" s="235">
        <f t="shared" si="3"/>
        <v>75</v>
      </c>
      <c r="H15" s="246">
        <f t="shared" si="4"/>
        <v>1.8</v>
      </c>
      <c r="I15" s="237">
        <v>15</v>
      </c>
      <c r="J15" s="238">
        <v>30</v>
      </c>
      <c r="K15" s="239">
        <v>3</v>
      </c>
      <c r="L15" s="240"/>
      <c r="M15" s="238"/>
      <c r="N15" s="241"/>
      <c r="O15" s="242"/>
      <c r="P15" s="238"/>
      <c r="Q15" s="239"/>
      <c r="R15" s="240"/>
      <c r="S15" s="238"/>
      <c r="T15" s="241"/>
      <c r="U15" s="242"/>
      <c r="V15" s="238"/>
      <c r="W15" s="239"/>
      <c r="X15" s="243"/>
      <c r="Y15" s="238"/>
      <c r="Z15" s="241"/>
      <c r="AA15" s="242"/>
      <c r="AB15" s="238"/>
      <c r="AC15" s="239"/>
      <c r="AD15" s="242"/>
      <c r="AE15" s="238"/>
      <c r="AF15" s="239"/>
      <c r="AG15" s="242"/>
      <c r="AH15" s="238"/>
      <c r="AI15" s="239"/>
      <c r="AJ15" s="242"/>
      <c r="AK15" s="238"/>
      <c r="AL15" s="241"/>
      <c r="AM15" s="244" t="s">
        <v>47</v>
      </c>
      <c r="AN15" s="245"/>
      <c r="AO15" s="29"/>
      <c r="AP15" s="48">
        <f t="shared" si="5"/>
        <v>1.2</v>
      </c>
      <c r="AQ15" s="49">
        <v>0.5</v>
      </c>
      <c r="AR15" s="49">
        <f t="shared" si="6"/>
        <v>1.8</v>
      </c>
      <c r="AS15" s="48">
        <f>F15</f>
        <v>3</v>
      </c>
      <c r="AT15" s="50"/>
    </row>
    <row r="16" spans="1:46" ht="12" customHeight="1">
      <c r="A16" s="163"/>
      <c r="B16" s="51" t="s">
        <v>57</v>
      </c>
      <c r="C16" s="232">
        <f t="shared" si="0"/>
        <v>15</v>
      </c>
      <c r="D16" s="218">
        <f t="shared" si="0"/>
        <v>45</v>
      </c>
      <c r="E16" s="233">
        <f t="shared" si="1"/>
        <v>60</v>
      </c>
      <c r="F16" s="234">
        <f t="shared" si="2"/>
        <v>4</v>
      </c>
      <c r="G16" s="235">
        <f t="shared" si="3"/>
        <v>100</v>
      </c>
      <c r="H16" s="246">
        <f t="shared" si="4"/>
        <v>2.4</v>
      </c>
      <c r="I16" s="237"/>
      <c r="J16" s="238"/>
      <c r="K16" s="239"/>
      <c r="L16" s="240"/>
      <c r="M16" s="238"/>
      <c r="N16" s="241"/>
      <c r="O16" s="242"/>
      <c r="P16" s="238"/>
      <c r="Q16" s="239"/>
      <c r="R16" s="240">
        <v>0</v>
      </c>
      <c r="S16" s="238">
        <v>30</v>
      </c>
      <c r="T16" s="241">
        <v>2</v>
      </c>
      <c r="U16" s="242">
        <v>15</v>
      </c>
      <c r="V16" s="238">
        <v>15</v>
      </c>
      <c r="W16" s="239">
        <v>2</v>
      </c>
      <c r="X16" s="243"/>
      <c r="Y16" s="238"/>
      <c r="Z16" s="241"/>
      <c r="AA16" s="242"/>
      <c r="AB16" s="238"/>
      <c r="AC16" s="239"/>
      <c r="AD16" s="242"/>
      <c r="AE16" s="238"/>
      <c r="AF16" s="239"/>
      <c r="AG16" s="242"/>
      <c r="AH16" s="238"/>
      <c r="AI16" s="239"/>
      <c r="AJ16" s="242"/>
      <c r="AK16" s="238"/>
      <c r="AL16" s="241"/>
      <c r="AM16" s="244" t="s">
        <v>58</v>
      </c>
      <c r="AN16" s="245"/>
      <c r="AO16" s="29"/>
      <c r="AP16" s="48">
        <f t="shared" si="5"/>
        <v>1.8</v>
      </c>
      <c r="AQ16" s="49">
        <v>1</v>
      </c>
      <c r="AR16" s="49">
        <f t="shared" si="6"/>
        <v>2.4</v>
      </c>
      <c r="AS16" s="48"/>
      <c r="AT16" s="50"/>
    </row>
    <row r="17" spans="1:46" ht="12" customHeight="1">
      <c r="A17" s="163"/>
      <c r="B17" s="51" t="s">
        <v>59</v>
      </c>
      <c r="C17" s="232">
        <f t="shared" si="0"/>
        <v>0</v>
      </c>
      <c r="D17" s="218">
        <f t="shared" si="0"/>
        <v>150</v>
      </c>
      <c r="E17" s="233">
        <f t="shared" si="1"/>
        <v>150</v>
      </c>
      <c r="F17" s="234">
        <f t="shared" si="2"/>
        <v>12</v>
      </c>
      <c r="G17" s="235">
        <f t="shared" si="3"/>
        <v>300</v>
      </c>
      <c r="H17" s="246">
        <f t="shared" si="4"/>
        <v>6</v>
      </c>
      <c r="I17" s="237"/>
      <c r="J17" s="238"/>
      <c r="K17" s="239"/>
      <c r="L17" s="240"/>
      <c r="M17" s="238"/>
      <c r="N17" s="241"/>
      <c r="O17" s="242"/>
      <c r="P17" s="238"/>
      <c r="Q17" s="239"/>
      <c r="R17" s="240">
        <v>0</v>
      </c>
      <c r="S17" s="238">
        <v>15</v>
      </c>
      <c r="T17" s="241">
        <v>1</v>
      </c>
      <c r="U17" s="242">
        <v>0</v>
      </c>
      <c r="V17" s="238">
        <v>30</v>
      </c>
      <c r="W17" s="239">
        <v>2</v>
      </c>
      <c r="X17" s="243">
        <v>0</v>
      </c>
      <c r="Y17" s="238">
        <v>30</v>
      </c>
      <c r="Z17" s="241">
        <v>2</v>
      </c>
      <c r="AA17" s="242">
        <v>0</v>
      </c>
      <c r="AB17" s="238">
        <v>30</v>
      </c>
      <c r="AC17" s="239">
        <v>2</v>
      </c>
      <c r="AD17" s="242">
        <v>0</v>
      </c>
      <c r="AE17" s="238">
        <v>15</v>
      </c>
      <c r="AF17" s="239">
        <v>1</v>
      </c>
      <c r="AG17" s="242">
        <v>0</v>
      </c>
      <c r="AH17" s="238">
        <v>15</v>
      </c>
      <c r="AI17" s="239">
        <v>2</v>
      </c>
      <c r="AJ17" s="242">
        <v>0</v>
      </c>
      <c r="AK17" s="238">
        <v>15</v>
      </c>
      <c r="AL17" s="241">
        <v>2</v>
      </c>
      <c r="AM17" s="244" t="s">
        <v>60</v>
      </c>
      <c r="AN17" s="245" t="s">
        <v>61</v>
      </c>
      <c r="AO17" s="29"/>
      <c r="AP17" s="48">
        <f t="shared" si="5"/>
        <v>6</v>
      </c>
      <c r="AQ17" s="49">
        <v>4</v>
      </c>
      <c r="AR17" s="49">
        <f t="shared" si="6"/>
        <v>6</v>
      </c>
      <c r="AS17" s="48">
        <f>F17</f>
        <v>12</v>
      </c>
      <c r="AT17" s="50"/>
    </row>
    <row r="18" spans="1:46" ht="12" customHeight="1">
      <c r="A18" s="163"/>
      <c r="B18" s="109" t="s">
        <v>62</v>
      </c>
      <c r="C18" s="232">
        <f t="shared" si="0"/>
        <v>0</v>
      </c>
      <c r="D18" s="218">
        <f t="shared" si="0"/>
        <v>30</v>
      </c>
      <c r="E18" s="233">
        <f t="shared" si="1"/>
        <v>30</v>
      </c>
      <c r="F18" s="234">
        <f t="shared" si="2"/>
        <v>2</v>
      </c>
      <c r="G18" s="235">
        <f t="shared" si="3"/>
        <v>50</v>
      </c>
      <c r="H18" s="246">
        <f t="shared" si="4"/>
        <v>1.2</v>
      </c>
      <c r="I18" s="237"/>
      <c r="J18" s="238"/>
      <c r="K18" s="239"/>
      <c r="L18" s="240">
        <v>0</v>
      </c>
      <c r="M18" s="238">
        <v>30</v>
      </c>
      <c r="N18" s="241">
        <v>2</v>
      </c>
      <c r="O18" s="242"/>
      <c r="P18" s="238"/>
      <c r="Q18" s="239"/>
      <c r="R18" s="240"/>
      <c r="S18" s="238"/>
      <c r="T18" s="241"/>
      <c r="U18" s="242"/>
      <c r="V18" s="238"/>
      <c r="W18" s="239"/>
      <c r="X18" s="243"/>
      <c r="Y18" s="238"/>
      <c r="Z18" s="241"/>
      <c r="AA18" s="242"/>
      <c r="AB18" s="238"/>
      <c r="AC18" s="239"/>
      <c r="AD18" s="242"/>
      <c r="AE18" s="238"/>
      <c r="AF18" s="239"/>
      <c r="AG18" s="242"/>
      <c r="AH18" s="238"/>
      <c r="AI18" s="239"/>
      <c r="AJ18" s="242"/>
      <c r="AK18" s="238"/>
      <c r="AL18" s="241"/>
      <c r="AM18" s="244" t="s">
        <v>45</v>
      </c>
      <c r="AN18" s="245"/>
      <c r="AO18" s="29"/>
      <c r="AP18" s="48">
        <f t="shared" si="5"/>
        <v>1.2</v>
      </c>
      <c r="AQ18" s="49">
        <v>1.5</v>
      </c>
      <c r="AR18" s="49">
        <f t="shared" si="6"/>
        <v>1.2</v>
      </c>
      <c r="AS18" s="48">
        <f>F18</f>
        <v>2</v>
      </c>
      <c r="AT18" s="50"/>
    </row>
    <row r="19" spans="1:46" ht="12" customHeight="1">
      <c r="A19" s="163"/>
      <c r="B19" s="114" t="s">
        <v>63</v>
      </c>
      <c r="C19" s="232">
        <f t="shared" si="0"/>
        <v>15</v>
      </c>
      <c r="D19" s="218">
        <f t="shared" si="0"/>
        <v>15</v>
      </c>
      <c r="E19" s="233">
        <f t="shared" si="1"/>
        <v>30</v>
      </c>
      <c r="F19" s="234">
        <f t="shared" si="2"/>
        <v>2</v>
      </c>
      <c r="G19" s="235">
        <f t="shared" si="3"/>
        <v>50</v>
      </c>
      <c r="H19" s="246">
        <f t="shared" si="4"/>
        <v>1.2</v>
      </c>
      <c r="I19" s="247"/>
      <c r="J19" s="248"/>
      <c r="K19" s="249"/>
      <c r="L19" s="250"/>
      <c r="M19" s="248"/>
      <c r="N19" s="251"/>
      <c r="O19" s="252">
        <v>15</v>
      </c>
      <c r="P19" s="248">
        <v>15</v>
      </c>
      <c r="Q19" s="249">
        <v>2</v>
      </c>
      <c r="R19" s="250"/>
      <c r="S19" s="248"/>
      <c r="T19" s="251"/>
      <c r="U19" s="252"/>
      <c r="V19" s="248"/>
      <c r="W19" s="249"/>
      <c r="X19" s="253"/>
      <c r="Y19" s="248"/>
      <c r="Z19" s="251"/>
      <c r="AA19" s="252"/>
      <c r="AB19" s="248"/>
      <c r="AC19" s="249"/>
      <c r="AD19" s="252"/>
      <c r="AE19" s="248"/>
      <c r="AF19" s="249"/>
      <c r="AG19" s="252"/>
      <c r="AH19" s="248"/>
      <c r="AI19" s="249"/>
      <c r="AJ19" s="252"/>
      <c r="AK19" s="248"/>
      <c r="AL19" s="251"/>
      <c r="AM19" s="254" t="s">
        <v>64</v>
      </c>
      <c r="AN19" s="255"/>
      <c r="AO19" s="29"/>
      <c r="AP19" s="48">
        <f t="shared" si="5"/>
        <v>0.6</v>
      </c>
      <c r="AQ19" s="49">
        <v>1</v>
      </c>
      <c r="AR19" s="49">
        <f t="shared" si="6"/>
        <v>1.2</v>
      </c>
      <c r="AS19" s="48">
        <f>F19</f>
        <v>2</v>
      </c>
      <c r="AT19" s="50"/>
    </row>
    <row r="20" spans="1:46" ht="12" customHeight="1">
      <c r="A20" s="163"/>
      <c r="B20" s="114" t="s">
        <v>65</v>
      </c>
      <c r="C20" s="232">
        <f t="shared" si="0"/>
        <v>15</v>
      </c>
      <c r="D20" s="218">
        <f t="shared" si="0"/>
        <v>15</v>
      </c>
      <c r="E20" s="233">
        <f t="shared" si="1"/>
        <v>30</v>
      </c>
      <c r="F20" s="234">
        <f t="shared" si="2"/>
        <v>2</v>
      </c>
      <c r="G20" s="235">
        <f t="shared" si="3"/>
        <v>50</v>
      </c>
      <c r="H20" s="246">
        <f t="shared" si="4"/>
        <v>1.2</v>
      </c>
      <c r="I20" s="247"/>
      <c r="J20" s="248"/>
      <c r="K20" s="249"/>
      <c r="L20" s="250"/>
      <c r="M20" s="248"/>
      <c r="N20" s="251"/>
      <c r="O20" s="252"/>
      <c r="P20" s="248"/>
      <c r="Q20" s="249"/>
      <c r="R20" s="250"/>
      <c r="S20" s="248"/>
      <c r="T20" s="251"/>
      <c r="U20" s="252"/>
      <c r="V20" s="248"/>
      <c r="W20" s="249"/>
      <c r="X20" s="253"/>
      <c r="Y20" s="248"/>
      <c r="Z20" s="251"/>
      <c r="AA20" s="252"/>
      <c r="AB20" s="248"/>
      <c r="AC20" s="249"/>
      <c r="AD20" s="252"/>
      <c r="AE20" s="248"/>
      <c r="AF20" s="249"/>
      <c r="AG20" s="252"/>
      <c r="AH20" s="248"/>
      <c r="AI20" s="249"/>
      <c r="AJ20" s="252">
        <v>15</v>
      </c>
      <c r="AK20" s="248">
        <v>15</v>
      </c>
      <c r="AL20" s="251">
        <v>2</v>
      </c>
      <c r="AM20" s="254" t="s">
        <v>41</v>
      </c>
      <c r="AN20" s="255"/>
      <c r="AO20" s="29"/>
      <c r="AP20" s="48">
        <f t="shared" si="5"/>
        <v>0.6</v>
      </c>
      <c r="AQ20" s="49">
        <v>1</v>
      </c>
      <c r="AR20" s="49">
        <f t="shared" si="6"/>
        <v>1.2</v>
      </c>
      <c r="AS20" s="48"/>
      <c r="AT20" s="50"/>
    </row>
    <row r="21" spans="1:46" ht="12" customHeight="1">
      <c r="A21" s="163"/>
      <c r="B21" s="114" t="s">
        <v>66</v>
      </c>
      <c r="C21" s="232">
        <f t="shared" si="0"/>
        <v>15</v>
      </c>
      <c r="D21" s="218">
        <f t="shared" si="0"/>
        <v>15</v>
      </c>
      <c r="E21" s="233">
        <f t="shared" si="1"/>
        <v>30</v>
      </c>
      <c r="F21" s="234">
        <f t="shared" si="2"/>
        <v>2</v>
      </c>
      <c r="G21" s="235">
        <f t="shared" si="3"/>
        <v>50</v>
      </c>
      <c r="H21" s="246">
        <f t="shared" si="4"/>
        <v>1.2</v>
      </c>
      <c r="I21" s="247">
        <v>15</v>
      </c>
      <c r="J21" s="248">
        <v>15</v>
      </c>
      <c r="K21" s="249">
        <v>2</v>
      </c>
      <c r="L21" s="250"/>
      <c r="M21" s="248"/>
      <c r="N21" s="251"/>
      <c r="O21" s="252"/>
      <c r="P21" s="248"/>
      <c r="Q21" s="249"/>
      <c r="R21" s="250"/>
      <c r="S21" s="248"/>
      <c r="T21" s="251"/>
      <c r="U21" s="252"/>
      <c r="V21" s="248"/>
      <c r="W21" s="249"/>
      <c r="X21" s="253"/>
      <c r="Y21" s="248"/>
      <c r="Z21" s="251"/>
      <c r="AA21" s="252"/>
      <c r="AB21" s="248"/>
      <c r="AC21" s="249"/>
      <c r="AD21" s="252"/>
      <c r="AE21" s="248"/>
      <c r="AF21" s="249"/>
      <c r="AG21" s="252"/>
      <c r="AH21" s="248"/>
      <c r="AI21" s="249"/>
      <c r="AJ21" s="252"/>
      <c r="AK21" s="248"/>
      <c r="AL21" s="251"/>
      <c r="AM21" s="254" t="s">
        <v>47</v>
      </c>
      <c r="AN21" s="255"/>
      <c r="AO21" s="29"/>
      <c r="AP21" s="48">
        <f t="shared" si="5"/>
        <v>0.6</v>
      </c>
      <c r="AQ21" s="49">
        <v>1</v>
      </c>
      <c r="AR21" s="49">
        <f t="shared" si="6"/>
        <v>1.2</v>
      </c>
      <c r="AS21" s="48"/>
      <c r="AT21" s="50"/>
    </row>
    <row r="22" spans="1:46" ht="12" customHeight="1">
      <c r="A22" s="163"/>
      <c r="B22" s="114" t="s">
        <v>67</v>
      </c>
      <c r="C22" s="232">
        <f t="shared" si="0"/>
        <v>0</v>
      </c>
      <c r="D22" s="218">
        <f t="shared" si="0"/>
        <v>15</v>
      </c>
      <c r="E22" s="233">
        <f t="shared" si="1"/>
        <v>15</v>
      </c>
      <c r="F22" s="234">
        <f t="shared" si="2"/>
        <v>2</v>
      </c>
      <c r="G22" s="235">
        <f t="shared" si="3"/>
        <v>50</v>
      </c>
      <c r="H22" s="246">
        <f t="shared" si="4"/>
        <v>0.6</v>
      </c>
      <c r="I22" s="247"/>
      <c r="J22" s="248"/>
      <c r="K22" s="249"/>
      <c r="L22" s="250"/>
      <c r="M22" s="248"/>
      <c r="N22" s="251"/>
      <c r="O22" s="252"/>
      <c r="P22" s="248"/>
      <c r="Q22" s="249"/>
      <c r="R22" s="250">
        <v>0</v>
      </c>
      <c r="S22" s="248">
        <v>15</v>
      </c>
      <c r="T22" s="251">
        <v>2</v>
      </c>
      <c r="U22" s="252"/>
      <c r="V22" s="248"/>
      <c r="W22" s="249"/>
      <c r="X22" s="253"/>
      <c r="Y22" s="248"/>
      <c r="Z22" s="251"/>
      <c r="AA22" s="252"/>
      <c r="AB22" s="248"/>
      <c r="AC22" s="249"/>
      <c r="AD22" s="252"/>
      <c r="AE22" s="248"/>
      <c r="AF22" s="249"/>
      <c r="AG22" s="252"/>
      <c r="AH22" s="248"/>
      <c r="AI22" s="249"/>
      <c r="AJ22" s="252"/>
      <c r="AK22" s="248"/>
      <c r="AL22" s="251"/>
      <c r="AM22" s="254" t="s">
        <v>68</v>
      </c>
      <c r="AN22" s="255"/>
      <c r="AO22" s="29"/>
      <c r="AP22" s="48">
        <f t="shared" si="5"/>
        <v>0.6</v>
      </c>
      <c r="AQ22" s="49">
        <v>1</v>
      </c>
      <c r="AR22" s="49">
        <f t="shared" si="6"/>
        <v>0.6</v>
      </c>
      <c r="AS22" s="48">
        <f>F22</f>
        <v>2</v>
      </c>
      <c r="AT22" s="50"/>
    </row>
    <row r="23" spans="1:46" ht="12" customHeight="1">
      <c r="A23" s="165"/>
      <c r="B23" s="115" t="s">
        <v>69</v>
      </c>
      <c r="C23" s="232">
        <f t="shared" si="0"/>
        <v>0</v>
      </c>
      <c r="D23" s="218">
        <f t="shared" si="0"/>
        <v>15</v>
      </c>
      <c r="E23" s="233">
        <f t="shared" si="1"/>
        <v>15</v>
      </c>
      <c r="F23" s="256">
        <f t="shared" si="2"/>
        <v>1</v>
      </c>
      <c r="G23" s="257">
        <f t="shared" si="3"/>
        <v>25</v>
      </c>
      <c r="H23" s="258">
        <f t="shared" si="4"/>
        <v>0.6</v>
      </c>
      <c r="I23" s="259"/>
      <c r="J23" s="238"/>
      <c r="K23" s="239"/>
      <c r="L23" s="240"/>
      <c r="M23" s="238"/>
      <c r="N23" s="241"/>
      <c r="O23" s="242">
        <v>0</v>
      </c>
      <c r="P23" s="238">
        <v>15</v>
      </c>
      <c r="Q23" s="239">
        <v>1</v>
      </c>
      <c r="R23" s="240"/>
      <c r="S23" s="238"/>
      <c r="T23" s="241"/>
      <c r="U23" s="242"/>
      <c r="V23" s="238"/>
      <c r="W23" s="239"/>
      <c r="X23" s="243"/>
      <c r="Y23" s="238"/>
      <c r="Z23" s="241"/>
      <c r="AA23" s="242"/>
      <c r="AB23" s="238"/>
      <c r="AC23" s="239"/>
      <c r="AD23" s="242"/>
      <c r="AE23" s="238"/>
      <c r="AF23" s="239"/>
      <c r="AG23" s="242"/>
      <c r="AH23" s="238"/>
      <c r="AI23" s="239"/>
      <c r="AJ23" s="242"/>
      <c r="AK23" s="238"/>
      <c r="AL23" s="241"/>
      <c r="AM23" s="230" t="s">
        <v>64</v>
      </c>
      <c r="AN23" s="231"/>
      <c r="AO23" s="23"/>
      <c r="AP23" s="48">
        <f t="shared" si="5"/>
        <v>0.6</v>
      </c>
      <c r="AQ23" s="49">
        <v>1</v>
      </c>
      <c r="AR23" s="49">
        <f t="shared" si="6"/>
        <v>0.6</v>
      </c>
      <c r="AS23" s="48"/>
      <c r="AT23" s="50"/>
    </row>
    <row r="24" spans="1:46" ht="12" customHeight="1">
      <c r="A24" s="165"/>
      <c r="B24" s="114" t="s">
        <v>70</v>
      </c>
      <c r="C24" s="232">
        <f t="shared" si="0"/>
        <v>15</v>
      </c>
      <c r="D24" s="218">
        <f t="shared" si="0"/>
        <v>30</v>
      </c>
      <c r="E24" s="233">
        <f t="shared" si="1"/>
        <v>45</v>
      </c>
      <c r="F24" s="234">
        <f t="shared" si="2"/>
        <v>4</v>
      </c>
      <c r="G24" s="235">
        <f t="shared" si="3"/>
        <v>100</v>
      </c>
      <c r="H24" s="246">
        <f t="shared" si="4"/>
        <v>1.8</v>
      </c>
      <c r="I24" s="247"/>
      <c r="J24" s="248"/>
      <c r="K24" s="249"/>
      <c r="L24" s="250"/>
      <c r="M24" s="248"/>
      <c r="N24" s="251"/>
      <c r="O24" s="252"/>
      <c r="P24" s="248"/>
      <c r="Q24" s="249"/>
      <c r="R24" s="250"/>
      <c r="S24" s="248"/>
      <c r="T24" s="251"/>
      <c r="U24" s="252"/>
      <c r="V24" s="248"/>
      <c r="W24" s="249"/>
      <c r="X24" s="253"/>
      <c r="Y24" s="248"/>
      <c r="Z24" s="251"/>
      <c r="AA24" s="252">
        <v>15</v>
      </c>
      <c r="AB24" s="248">
        <v>30</v>
      </c>
      <c r="AC24" s="249">
        <v>4</v>
      </c>
      <c r="AD24" s="252"/>
      <c r="AE24" s="248"/>
      <c r="AF24" s="249"/>
      <c r="AG24" s="252"/>
      <c r="AH24" s="248"/>
      <c r="AI24" s="249"/>
      <c r="AJ24" s="252"/>
      <c r="AK24" s="248"/>
      <c r="AL24" s="251"/>
      <c r="AM24" s="254" t="s">
        <v>71</v>
      </c>
      <c r="AN24" s="245" t="s">
        <v>72</v>
      </c>
      <c r="AO24" s="29"/>
      <c r="AP24" s="48">
        <f t="shared" si="5"/>
        <v>1.2</v>
      </c>
      <c r="AQ24" s="49">
        <v>1</v>
      </c>
      <c r="AR24" s="49">
        <f t="shared" si="6"/>
        <v>1.8</v>
      </c>
      <c r="AS24" s="48">
        <f>F24</f>
        <v>4</v>
      </c>
      <c r="AT24" s="50"/>
    </row>
    <row r="25" spans="1:46" ht="12" customHeight="1">
      <c r="A25" s="166"/>
      <c r="B25" s="113" t="s">
        <v>73</v>
      </c>
      <c r="C25" s="232">
        <f t="shared" ref="C25" si="7">SUM(I25,L25,O25,R25,U25,X25,AA25,AD25,AG25,AJ25)</f>
        <v>15</v>
      </c>
      <c r="D25" s="218">
        <f t="shared" ref="D25" si="8">SUM(J25,M25,P25,S25,V25,Y25,AB25,AE25,AH25,AK25)</f>
        <v>15</v>
      </c>
      <c r="E25" s="233">
        <f t="shared" ref="E25" si="9">SUM(C25:D25)</f>
        <v>30</v>
      </c>
      <c r="F25" s="256">
        <f t="shared" ref="F25" si="10">SUM(K25,N25,Q25,T25,W25,Z25,AC25,AF25,AI25,AL25,)</f>
        <v>2</v>
      </c>
      <c r="G25" s="257">
        <f t="shared" ref="G25" si="11">F25*25</f>
        <v>50</v>
      </c>
      <c r="H25" s="258">
        <f t="shared" ref="H25" si="12">E25/25</f>
        <v>1.2</v>
      </c>
      <c r="I25" s="259"/>
      <c r="J25" s="238"/>
      <c r="K25" s="239"/>
      <c r="L25" s="240"/>
      <c r="M25" s="238"/>
      <c r="N25" s="241"/>
      <c r="O25" s="242"/>
      <c r="P25" s="238"/>
      <c r="Q25" s="239"/>
      <c r="R25" s="240"/>
      <c r="S25" s="238"/>
      <c r="T25" s="241"/>
      <c r="U25" s="242"/>
      <c r="V25" s="238"/>
      <c r="W25" s="239"/>
      <c r="X25" s="243"/>
      <c r="Y25" s="238"/>
      <c r="Z25" s="241"/>
      <c r="AA25" s="242"/>
      <c r="AB25" s="238"/>
      <c r="AC25" s="239"/>
      <c r="AD25" s="242"/>
      <c r="AE25" s="238"/>
      <c r="AF25" s="239"/>
      <c r="AG25" s="242"/>
      <c r="AH25" s="238"/>
      <c r="AI25" s="239"/>
      <c r="AJ25" s="242">
        <v>15</v>
      </c>
      <c r="AK25" s="238">
        <v>15</v>
      </c>
      <c r="AL25" s="241">
        <v>2</v>
      </c>
      <c r="AM25" s="254" t="s">
        <v>41</v>
      </c>
      <c r="AN25" s="231"/>
      <c r="AO25" s="23"/>
      <c r="AP25" s="48">
        <f t="shared" ref="AP25" si="13">D25/25</f>
        <v>0.6</v>
      </c>
      <c r="AQ25" s="49">
        <v>0.6</v>
      </c>
      <c r="AR25" s="49">
        <f t="shared" ref="AR25" si="14">E25/25</f>
        <v>1.2</v>
      </c>
      <c r="AS25" s="48"/>
      <c r="AT25" s="50"/>
    </row>
    <row r="26" spans="1:46" ht="12" customHeight="1">
      <c r="A26" s="167"/>
      <c r="B26" s="109" t="s">
        <v>74</v>
      </c>
      <c r="C26" s="232">
        <f t="shared" si="0"/>
        <v>30</v>
      </c>
      <c r="D26" s="218">
        <f t="shared" si="0"/>
        <v>60</v>
      </c>
      <c r="E26" s="233">
        <f t="shared" si="1"/>
        <v>90</v>
      </c>
      <c r="F26" s="234">
        <f t="shared" si="2"/>
        <v>8</v>
      </c>
      <c r="G26" s="235">
        <f t="shared" si="3"/>
        <v>200</v>
      </c>
      <c r="H26" s="246">
        <f>E26/25</f>
        <v>3.6</v>
      </c>
      <c r="I26" s="247"/>
      <c r="J26" s="248"/>
      <c r="K26" s="249"/>
      <c r="L26" s="250"/>
      <c r="M26" s="248"/>
      <c r="N26" s="251"/>
      <c r="O26" s="252"/>
      <c r="P26" s="248"/>
      <c r="Q26" s="249"/>
      <c r="R26" s="250"/>
      <c r="S26" s="248"/>
      <c r="T26" s="251"/>
      <c r="U26" s="252">
        <v>15</v>
      </c>
      <c r="V26" s="248">
        <v>30</v>
      </c>
      <c r="W26" s="249">
        <v>4</v>
      </c>
      <c r="X26" s="253">
        <v>15</v>
      </c>
      <c r="Y26" s="248">
        <v>30</v>
      </c>
      <c r="Z26" s="251">
        <v>4</v>
      </c>
      <c r="AA26" s="252"/>
      <c r="AB26" s="248"/>
      <c r="AC26" s="249"/>
      <c r="AD26" s="252"/>
      <c r="AE26" s="248"/>
      <c r="AF26" s="249"/>
      <c r="AG26" s="252"/>
      <c r="AH26" s="248"/>
      <c r="AI26" s="249"/>
      <c r="AJ26" s="252"/>
      <c r="AK26" s="248"/>
      <c r="AL26" s="251"/>
      <c r="AM26" s="254" t="s">
        <v>49</v>
      </c>
      <c r="AN26" s="255" t="s">
        <v>50</v>
      </c>
      <c r="AO26" s="29"/>
      <c r="AP26" s="48">
        <f t="shared" si="5"/>
        <v>2.4</v>
      </c>
      <c r="AQ26" s="49">
        <v>3</v>
      </c>
      <c r="AR26" s="49">
        <f t="shared" si="6"/>
        <v>3.6</v>
      </c>
      <c r="AS26" s="48"/>
      <c r="AT26" s="50"/>
    </row>
    <row r="27" spans="1:46" ht="12" customHeight="1">
      <c r="A27" s="167"/>
      <c r="B27" s="109" t="s">
        <v>75</v>
      </c>
      <c r="C27" s="232">
        <f t="shared" si="0"/>
        <v>0</v>
      </c>
      <c r="D27" s="218">
        <f t="shared" si="0"/>
        <v>15</v>
      </c>
      <c r="E27" s="233">
        <f t="shared" si="1"/>
        <v>15</v>
      </c>
      <c r="F27" s="234">
        <f t="shared" si="2"/>
        <v>1</v>
      </c>
      <c r="G27" s="235">
        <f t="shared" si="3"/>
        <v>25</v>
      </c>
      <c r="H27" s="246">
        <f t="shared" si="4"/>
        <v>0.6</v>
      </c>
      <c r="I27" s="247"/>
      <c r="J27" s="248"/>
      <c r="K27" s="249"/>
      <c r="L27" s="250"/>
      <c r="M27" s="248"/>
      <c r="N27" s="251"/>
      <c r="O27" s="252"/>
      <c r="P27" s="248"/>
      <c r="Q27" s="249"/>
      <c r="R27" s="250"/>
      <c r="S27" s="248"/>
      <c r="T27" s="251"/>
      <c r="U27" s="252"/>
      <c r="V27" s="248"/>
      <c r="W27" s="249"/>
      <c r="X27" s="253">
        <v>0</v>
      </c>
      <c r="Y27" s="248">
        <v>15</v>
      </c>
      <c r="Z27" s="251">
        <v>1</v>
      </c>
      <c r="AA27" s="252"/>
      <c r="AB27" s="248"/>
      <c r="AC27" s="249"/>
      <c r="AD27" s="252"/>
      <c r="AE27" s="248"/>
      <c r="AF27" s="249"/>
      <c r="AG27" s="252"/>
      <c r="AH27" s="248"/>
      <c r="AI27" s="249"/>
      <c r="AJ27" s="252"/>
      <c r="AK27" s="248"/>
      <c r="AL27" s="251"/>
      <c r="AM27" s="254" t="s">
        <v>76</v>
      </c>
      <c r="AN27" s="255"/>
      <c r="AO27" s="29"/>
      <c r="AP27" s="48">
        <f t="shared" si="5"/>
        <v>0.6</v>
      </c>
      <c r="AQ27" s="49">
        <v>1</v>
      </c>
      <c r="AR27" s="49">
        <f t="shared" si="6"/>
        <v>0.6</v>
      </c>
      <c r="AS27" s="48"/>
      <c r="AT27" s="50"/>
    </row>
    <row r="28" spans="1:46" s="21" customFormat="1" ht="10.15" customHeight="1">
      <c r="A28" s="168"/>
      <c r="B28" s="116" t="s">
        <v>77</v>
      </c>
      <c r="C28" s="232">
        <f t="shared" si="0"/>
        <v>30</v>
      </c>
      <c r="D28" s="218">
        <f t="shared" si="0"/>
        <v>30</v>
      </c>
      <c r="E28" s="233">
        <f t="shared" si="1"/>
        <v>60</v>
      </c>
      <c r="F28" s="234">
        <f t="shared" si="2"/>
        <v>4</v>
      </c>
      <c r="G28" s="235">
        <f t="shared" si="3"/>
        <v>100</v>
      </c>
      <c r="H28" s="246">
        <f t="shared" si="4"/>
        <v>2.4</v>
      </c>
      <c r="I28" s="237">
        <v>30</v>
      </c>
      <c r="J28" s="238">
        <v>30</v>
      </c>
      <c r="K28" s="239">
        <v>4</v>
      </c>
      <c r="L28" s="240"/>
      <c r="M28" s="238"/>
      <c r="N28" s="241"/>
      <c r="O28" s="242"/>
      <c r="P28" s="238"/>
      <c r="Q28" s="239"/>
      <c r="R28" s="240"/>
      <c r="S28" s="238"/>
      <c r="T28" s="241"/>
      <c r="U28" s="242"/>
      <c r="V28" s="238"/>
      <c r="W28" s="239"/>
      <c r="X28" s="243"/>
      <c r="Y28" s="238"/>
      <c r="Z28" s="241"/>
      <c r="AA28" s="242"/>
      <c r="AB28" s="238"/>
      <c r="AC28" s="239"/>
      <c r="AD28" s="242"/>
      <c r="AE28" s="238"/>
      <c r="AF28" s="239"/>
      <c r="AG28" s="242"/>
      <c r="AH28" s="238"/>
      <c r="AI28" s="239"/>
      <c r="AJ28" s="242"/>
      <c r="AK28" s="238"/>
      <c r="AL28" s="241"/>
      <c r="AM28" s="254" t="s">
        <v>47</v>
      </c>
      <c r="AN28" s="255" t="s">
        <v>78</v>
      </c>
      <c r="AO28" s="23"/>
      <c r="AP28" s="48">
        <f t="shared" si="5"/>
        <v>1.2</v>
      </c>
      <c r="AQ28" s="49">
        <v>1.5</v>
      </c>
      <c r="AR28" s="49">
        <f t="shared" si="6"/>
        <v>2.4</v>
      </c>
      <c r="AS28" s="48"/>
      <c r="AT28" s="50"/>
    </row>
    <row r="29" spans="1:46" ht="12" customHeight="1">
      <c r="A29" s="163"/>
      <c r="B29" s="117" t="s">
        <v>79</v>
      </c>
      <c r="C29" s="232">
        <f t="shared" si="0"/>
        <v>15</v>
      </c>
      <c r="D29" s="218">
        <f t="shared" si="0"/>
        <v>15</v>
      </c>
      <c r="E29" s="233">
        <f t="shared" si="1"/>
        <v>30</v>
      </c>
      <c r="F29" s="260">
        <f t="shared" si="2"/>
        <v>2</v>
      </c>
      <c r="G29" s="261">
        <f t="shared" si="3"/>
        <v>50</v>
      </c>
      <c r="H29" s="262">
        <f t="shared" si="4"/>
        <v>1.2</v>
      </c>
      <c r="I29" s="247"/>
      <c r="J29" s="248"/>
      <c r="K29" s="249"/>
      <c r="L29" s="250"/>
      <c r="M29" s="248"/>
      <c r="N29" s="251"/>
      <c r="O29" s="252"/>
      <c r="P29" s="248"/>
      <c r="Q29" s="249"/>
      <c r="R29" s="250"/>
      <c r="S29" s="248"/>
      <c r="T29" s="251"/>
      <c r="U29" s="252"/>
      <c r="V29" s="248"/>
      <c r="W29" s="249"/>
      <c r="X29" s="253"/>
      <c r="Y29" s="248"/>
      <c r="Z29" s="251"/>
      <c r="AA29" s="252"/>
      <c r="AB29" s="248"/>
      <c r="AC29" s="249"/>
      <c r="AD29" s="252"/>
      <c r="AE29" s="248"/>
      <c r="AF29" s="249"/>
      <c r="AG29" s="252"/>
      <c r="AH29" s="248"/>
      <c r="AI29" s="249"/>
      <c r="AJ29" s="252">
        <v>15</v>
      </c>
      <c r="AK29" s="248">
        <v>15</v>
      </c>
      <c r="AL29" s="251">
        <v>2</v>
      </c>
      <c r="AM29" s="254" t="s">
        <v>41</v>
      </c>
      <c r="AN29" s="245"/>
      <c r="AO29" s="29"/>
      <c r="AP29" s="48">
        <f t="shared" si="5"/>
        <v>0.6</v>
      </c>
      <c r="AQ29" s="49">
        <v>1</v>
      </c>
      <c r="AR29" s="49">
        <f t="shared" si="6"/>
        <v>1.2</v>
      </c>
      <c r="AS29" s="48"/>
      <c r="AT29" s="50"/>
    </row>
    <row r="30" spans="1:46" s="3" customFormat="1" ht="10.15" customHeight="1">
      <c r="A30" s="169"/>
      <c r="B30" s="115" t="s">
        <v>80</v>
      </c>
      <c r="C30" s="232">
        <f t="shared" si="0"/>
        <v>15</v>
      </c>
      <c r="D30" s="218">
        <f t="shared" si="0"/>
        <v>15</v>
      </c>
      <c r="E30" s="233">
        <f t="shared" si="1"/>
        <v>30</v>
      </c>
      <c r="F30" s="256">
        <f t="shared" si="2"/>
        <v>2</v>
      </c>
      <c r="G30" s="257">
        <f t="shared" si="3"/>
        <v>50</v>
      </c>
      <c r="H30" s="258">
        <f t="shared" si="4"/>
        <v>1.2</v>
      </c>
      <c r="I30" s="259"/>
      <c r="J30" s="238"/>
      <c r="K30" s="239"/>
      <c r="L30" s="240"/>
      <c r="M30" s="238"/>
      <c r="N30" s="241"/>
      <c r="O30" s="242"/>
      <c r="P30" s="238"/>
      <c r="Q30" s="239"/>
      <c r="R30" s="240"/>
      <c r="S30" s="238"/>
      <c r="T30" s="241"/>
      <c r="U30" s="242">
        <v>15</v>
      </c>
      <c r="V30" s="238">
        <v>15</v>
      </c>
      <c r="W30" s="239">
        <v>2</v>
      </c>
      <c r="X30" s="243"/>
      <c r="Y30" s="238"/>
      <c r="Z30" s="241"/>
      <c r="AA30" s="242"/>
      <c r="AB30" s="238"/>
      <c r="AC30" s="239"/>
      <c r="AD30" s="242"/>
      <c r="AE30" s="238"/>
      <c r="AF30" s="239"/>
      <c r="AG30" s="242"/>
      <c r="AH30" s="238"/>
      <c r="AI30" s="239"/>
      <c r="AJ30" s="242"/>
      <c r="AK30" s="238"/>
      <c r="AL30" s="241"/>
      <c r="AM30" s="254" t="s">
        <v>52</v>
      </c>
      <c r="AN30" s="231"/>
      <c r="AO30" s="23"/>
      <c r="AP30" s="48">
        <f t="shared" si="5"/>
        <v>0.6</v>
      </c>
      <c r="AQ30" s="49">
        <v>1</v>
      </c>
      <c r="AR30" s="49">
        <f t="shared" si="6"/>
        <v>1.2</v>
      </c>
      <c r="AS30" s="48"/>
      <c r="AT30" s="50"/>
    </row>
    <row r="31" spans="1:46" ht="12" customHeight="1">
      <c r="A31" s="163"/>
      <c r="B31" s="118" t="s">
        <v>81</v>
      </c>
      <c r="C31" s="263">
        <f t="shared" si="0"/>
        <v>45</v>
      </c>
      <c r="D31" s="264">
        <f t="shared" si="0"/>
        <v>0</v>
      </c>
      <c r="E31" s="265">
        <f t="shared" si="1"/>
        <v>45</v>
      </c>
      <c r="F31" s="266">
        <f t="shared" si="2"/>
        <v>3</v>
      </c>
      <c r="G31" s="267">
        <f t="shared" si="3"/>
        <v>75</v>
      </c>
      <c r="H31" s="268">
        <f t="shared" si="4"/>
        <v>1.8</v>
      </c>
      <c r="I31" s="269"/>
      <c r="J31" s="270"/>
      <c r="K31" s="271"/>
      <c r="L31" s="272"/>
      <c r="M31" s="270"/>
      <c r="N31" s="273"/>
      <c r="O31" s="274"/>
      <c r="P31" s="270"/>
      <c r="Q31" s="271"/>
      <c r="R31" s="272"/>
      <c r="S31" s="270"/>
      <c r="T31" s="273"/>
      <c r="U31" s="274"/>
      <c r="V31" s="270"/>
      <c r="W31" s="271"/>
      <c r="X31" s="275"/>
      <c r="Y31" s="270"/>
      <c r="Z31" s="273"/>
      <c r="AA31" s="274"/>
      <c r="AB31" s="270"/>
      <c r="AC31" s="271"/>
      <c r="AD31" s="274">
        <v>15</v>
      </c>
      <c r="AE31" s="270">
        <v>0</v>
      </c>
      <c r="AF31" s="271">
        <v>1</v>
      </c>
      <c r="AG31" s="274">
        <v>15</v>
      </c>
      <c r="AH31" s="270">
        <v>0</v>
      </c>
      <c r="AI31" s="271">
        <v>1</v>
      </c>
      <c r="AJ31" s="274">
        <v>15</v>
      </c>
      <c r="AK31" s="270">
        <v>0</v>
      </c>
      <c r="AL31" s="273">
        <v>1</v>
      </c>
      <c r="AM31" s="276" t="s">
        <v>82</v>
      </c>
      <c r="AN31" s="277"/>
      <c r="AO31" s="29"/>
      <c r="AP31" s="48">
        <f t="shared" si="5"/>
        <v>0</v>
      </c>
      <c r="AQ31" s="49">
        <v>0</v>
      </c>
      <c r="AR31" s="49">
        <f t="shared" si="6"/>
        <v>1.8</v>
      </c>
      <c r="AS31" s="48"/>
      <c r="AT31" s="50"/>
    </row>
    <row r="32" spans="1:46" ht="13.9" customHeight="1">
      <c r="A32" s="170"/>
      <c r="B32" s="119" t="s">
        <v>83</v>
      </c>
      <c r="C32" s="278">
        <f t="shared" ref="C32:H32" si="15">SUM(C6:C31)</f>
        <v>435</v>
      </c>
      <c r="D32" s="279">
        <f t="shared" si="15"/>
        <v>780</v>
      </c>
      <c r="E32" s="280">
        <f t="shared" si="15"/>
        <v>1215</v>
      </c>
      <c r="F32" s="281">
        <f t="shared" si="15"/>
        <v>89</v>
      </c>
      <c r="G32" s="282">
        <f t="shared" si="15"/>
        <v>2225</v>
      </c>
      <c r="H32" s="283">
        <f t="shared" si="15"/>
        <v>48.600000000000009</v>
      </c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492"/>
      <c r="AN32" s="492"/>
      <c r="AO32" s="29"/>
      <c r="AP32" s="55"/>
      <c r="AQ32" s="55"/>
      <c r="AR32" s="55"/>
      <c r="AS32" s="55"/>
      <c r="AT32" s="55"/>
    </row>
    <row r="33" spans="1:46" ht="10.15" customHeight="1">
      <c r="A33" s="171"/>
      <c r="B33" s="120" t="s">
        <v>84</v>
      </c>
      <c r="C33" s="285"/>
      <c r="D33" s="285"/>
      <c r="E33" s="285"/>
      <c r="F33" s="284"/>
      <c r="G33" s="286"/>
      <c r="H33" s="286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492"/>
      <c r="AN33" s="492"/>
      <c r="AO33" s="29"/>
      <c r="AP33" s="55"/>
      <c r="AQ33" s="55"/>
      <c r="AR33" s="55"/>
      <c r="AS33" s="55"/>
      <c r="AT33" s="55"/>
    </row>
    <row r="34" spans="1:46" s="20" customFormat="1" ht="10.15" customHeight="1">
      <c r="A34" s="169"/>
      <c r="B34" s="121" t="s">
        <v>85</v>
      </c>
      <c r="C34" s="232">
        <f t="shared" ref="C34:D39" si="16">SUM(I34,L34,O34,R34,U34,X34,AA34,AD34,AG34,AJ34)</f>
        <v>30</v>
      </c>
      <c r="D34" s="218">
        <f t="shared" si="16"/>
        <v>60</v>
      </c>
      <c r="E34" s="233">
        <f t="shared" ref="E34:E39" si="17">SUM(C34:D34)</f>
        <v>90</v>
      </c>
      <c r="F34" s="234">
        <f t="shared" ref="F34:F39" si="18">SUM(K34,N34,Q34,T34,W34,Z34,AC34,AF34,AI34,AL34,)</f>
        <v>8</v>
      </c>
      <c r="G34" s="235">
        <f t="shared" ref="G34:G39" si="19">F34*25</f>
        <v>200</v>
      </c>
      <c r="H34" s="287">
        <f t="shared" ref="H34:H39" si="20">E34/25</f>
        <v>3.6</v>
      </c>
      <c r="I34" s="288"/>
      <c r="J34" s="209"/>
      <c r="K34" s="210"/>
      <c r="L34" s="214">
        <v>15</v>
      </c>
      <c r="M34" s="209">
        <v>30</v>
      </c>
      <c r="N34" s="212">
        <v>4</v>
      </c>
      <c r="O34" s="289">
        <v>15</v>
      </c>
      <c r="P34" s="209">
        <v>30</v>
      </c>
      <c r="Q34" s="210">
        <v>4</v>
      </c>
      <c r="R34" s="214"/>
      <c r="S34" s="209"/>
      <c r="T34" s="212"/>
      <c r="U34" s="289"/>
      <c r="V34" s="209"/>
      <c r="W34" s="210"/>
      <c r="X34" s="214"/>
      <c r="Y34" s="209"/>
      <c r="Z34" s="212"/>
      <c r="AA34" s="213"/>
      <c r="AB34" s="209"/>
      <c r="AC34" s="210"/>
      <c r="AD34" s="213"/>
      <c r="AE34" s="209"/>
      <c r="AF34" s="210"/>
      <c r="AG34" s="213"/>
      <c r="AH34" s="209"/>
      <c r="AI34" s="210"/>
      <c r="AJ34" s="213"/>
      <c r="AK34" s="209"/>
      <c r="AL34" s="290"/>
      <c r="AM34" s="291" t="s">
        <v>86</v>
      </c>
      <c r="AN34" s="292" t="s">
        <v>87</v>
      </c>
      <c r="AO34" s="23"/>
      <c r="AP34" s="48">
        <f t="shared" ref="AP34:AP39" si="21">D34/25</f>
        <v>2.4</v>
      </c>
      <c r="AQ34" s="49">
        <v>3</v>
      </c>
      <c r="AR34" s="49">
        <f t="shared" ref="AR34:AR39" si="22">E34/25</f>
        <v>3.6</v>
      </c>
      <c r="AS34" s="48">
        <f>F34</f>
        <v>8</v>
      </c>
      <c r="AT34" s="50"/>
    </row>
    <row r="35" spans="1:46" s="20" customFormat="1" ht="10.15" customHeight="1">
      <c r="A35" s="169"/>
      <c r="B35" s="122" t="s">
        <v>88</v>
      </c>
      <c r="C35" s="232">
        <f t="shared" si="16"/>
        <v>45</v>
      </c>
      <c r="D35" s="218">
        <f t="shared" si="16"/>
        <v>45</v>
      </c>
      <c r="E35" s="233">
        <f t="shared" si="17"/>
        <v>90</v>
      </c>
      <c r="F35" s="234">
        <f>SUM(K35,N35,Q35,T35,W35,Z35,AC35,AF35,AI35,AL35,)</f>
        <v>8</v>
      </c>
      <c r="G35" s="235">
        <f t="shared" si="19"/>
        <v>200</v>
      </c>
      <c r="H35" s="287">
        <f t="shared" si="20"/>
        <v>3.6</v>
      </c>
      <c r="I35" s="293">
        <v>15</v>
      </c>
      <c r="J35" s="238">
        <v>15</v>
      </c>
      <c r="K35" s="239">
        <v>4</v>
      </c>
      <c r="L35" s="243">
        <v>30</v>
      </c>
      <c r="M35" s="238">
        <v>30</v>
      </c>
      <c r="N35" s="241">
        <v>4</v>
      </c>
      <c r="O35" s="294"/>
      <c r="P35" s="238"/>
      <c r="Q35" s="239"/>
      <c r="R35" s="243"/>
      <c r="S35" s="238"/>
      <c r="T35" s="241"/>
      <c r="U35" s="294"/>
      <c r="V35" s="238"/>
      <c r="W35" s="239"/>
      <c r="X35" s="243"/>
      <c r="Y35" s="238"/>
      <c r="Z35" s="241"/>
      <c r="AA35" s="242"/>
      <c r="AB35" s="238"/>
      <c r="AC35" s="239"/>
      <c r="AD35" s="242"/>
      <c r="AE35" s="238"/>
      <c r="AF35" s="239"/>
      <c r="AG35" s="242"/>
      <c r="AH35" s="238"/>
      <c r="AI35" s="239"/>
      <c r="AJ35" s="242"/>
      <c r="AK35" s="238"/>
      <c r="AL35" s="295"/>
      <c r="AM35" s="296" t="s">
        <v>38</v>
      </c>
      <c r="AN35" s="297" t="s">
        <v>39</v>
      </c>
      <c r="AO35" s="23"/>
      <c r="AP35" s="48">
        <f t="shared" si="21"/>
        <v>1.8</v>
      </c>
      <c r="AQ35" s="49">
        <v>2</v>
      </c>
      <c r="AR35" s="49">
        <f t="shared" si="22"/>
        <v>3.6</v>
      </c>
      <c r="AS35" s="48">
        <f>F35</f>
        <v>8</v>
      </c>
      <c r="AT35" s="50"/>
    </row>
    <row r="36" spans="1:46" s="20" customFormat="1" ht="10.15" customHeight="1">
      <c r="A36" s="169"/>
      <c r="B36" s="123" t="s">
        <v>89</v>
      </c>
      <c r="C36" s="232">
        <f t="shared" si="16"/>
        <v>0</v>
      </c>
      <c r="D36" s="218">
        <f t="shared" si="16"/>
        <v>30</v>
      </c>
      <c r="E36" s="233">
        <f t="shared" si="17"/>
        <v>30</v>
      </c>
      <c r="F36" s="234">
        <f t="shared" si="18"/>
        <v>2</v>
      </c>
      <c r="G36" s="235">
        <f t="shared" si="19"/>
        <v>50</v>
      </c>
      <c r="H36" s="287">
        <f t="shared" si="20"/>
        <v>1.2</v>
      </c>
      <c r="I36" s="293"/>
      <c r="J36" s="238"/>
      <c r="K36" s="239"/>
      <c r="L36" s="243"/>
      <c r="M36" s="238"/>
      <c r="N36" s="241"/>
      <c r="O36" s="294"/>
      <c r="P36" s="238"/>
      <c r="Q36" s="239"/>
      <c r="R36" s="243"/>
      <c r="S36" s="238"/>
      <c r="T36" s="241"/>
      <c r="U36" s="294"/>
      <c r="V36" s="238"/>
      <c r="W36" s="239"/>
      <c r="X36" s="243"/>
      <c r="Y36" s="238"/>
      <c r="Z36" s="241"/>
      <c r="AA36" s="242"/>
      <c r="AB36" s="238"/>
      <c r="AC36" s="239"/>
      <c r="AD36" s="242">
        <v>0</v>
      </c>
      <c r="AE36" s="238">
        <v>15</v>
      </c>
      <c r="AF36" s="239">
        <v>1</v>
      </c>
      <c r="AG36" s="242">
        <v>0</v>
      </c>
      <c r="AH36" s="238">
        <v>15</v>
      </c>
      <c r="AI36" s="239">
        <v>1</v>
      </c>
      <c r="AJ36" s="242"/>
      <c r="AK36" s="238"/>
      <c r="AL36" s="295"/>
      <c r="AM36" s="296" t="s">
        <v>90</v>
      </c>
      <c r="AN36" s="297"/>
      <c r="AO36" s="23"/>
      <c r="AP36" s="48">
        <f t="shared" si="21"/>
        <v>1.2</v>
      </c>
      <c r="AQ36" s="49">
        <v>2</v>
      </c>
      <c r="AR36" s="49">
        <f t="shared" si="22"/>
        <v>1.2</v>
      </c>
      <c r="AS36" s="48">
        <f>F36</f>
        <v>2</v>
      </c>
      <c r="AT36" s="50"/>
    </row>
    <row r="37" spans="1:46" s="20" customFormat="1" ht="10.15" customHeight="1">
      <c r="A37" s="169"/>
      <c r="B37" s="123" t="s">
        <v>91</v>
      </c>
      <c r="C37" s="232">
        <f t="shared" si="16"/>
        <v>0</v>
      </c>
      <c r="D37" s="218">
        <f t="shared" si="16"/>
        <v>30</v>
      </c>
      <c r="E37" s="233">
        <f t="shared" si="17"/>
        <v>30</v>
      </c>
      <c r="F37" s="234">
        <f t="shared" si="18"/>
        <v>2</v>
      </c>
      <c r="G37" s="235">
        <f t="shared" si="19"/>
        <v>50</v>
      </c>
      <c r="H37" s="287">
        <f t="shared" si="20"/>
        <v>1.2</v>
      </c>
      <c r="I37" s="293"/>
      <c r="J37" s="238"/>
      <c r="K37" s="239"/>
      <c r="L37" s="243"/>
      <c r="M37" s="238"/>
      <c r="N37" s="241"/>
      <c r="O37" s="294"/>
      <c r="P37" s="238"/>
      <c r="Q37" s="239"/>
      <c r="R37" s="243"/>
      <c r="S37" s="238"/>
      <c r="T37" s="241"/>
      <c r="U37" s="294"/>
      <c r="V37" s="238"/>
      <c r="W37" s="239"/>
      <c r="X37" s="243"/>
      <c r="Y37" s="238"/>
      <c r="Z37" s="241"/>
      <c r="AA37" s="242"/>
      <c r="AB37" s="238"/>
      <c r="AC37" s="239"/>
      <c r="AD37" s="242">
        <v>0</v>
      </c>
      <c r="AE37" s="238">
        <v>15</v>
      </c>
      <c r="AF37" s="239">
        <v>1</v>
      </c>
      <c r="AG37" s="242">
        <v>0</v>
      </c>
      <c r="AH37" s="238">
        <v>15</v>
      </c>
      <c r="AI37" s="239">
        <v>1</v>
      </c>
      <c r="AJ37" s="242"/>
      <c r="AK37" s="238"/>
      <c r="AL37" s="295"/>
      <c r="AM37" s="296" t="s">
        <v>90</v>
      </c>
      <c r="AN37" s="297"/>
      <c r="AO37" s="23"/>
      <c r="AP37" s="48">
        <f t="shared" si="21"/>
        <v>1.2</v>
      </c>
      <c r="AQ37" s="49">
        <v>2</v>
      </c>
      <c r="AR37" s="49">
        <f t="shared" si="22"/>
        <v>1.2</v>
      </c>
      <c r="AS37" s="48">
        <f>F37</f>
        <v>2</v>
      </c>
      <c r="AT37" s="50"/>
    </row>
    <row r="38" spans="1:46" ht="10.15" customHeight="1">
      <c r="A38" s="169"/>
      <c r="B38" s="51" t="s">
        <v>92</v>
      </c>
      <c r="C38" s="232">
        <f t="shared" si="16"/>
        <v>15</v>
      </c>
      <c r="D38" s="218">
        <f t="shared" si="16"/>
        <v>15</v>
      </c>
      <c r="E38" s="233">
        <f t="shared" si="17"/>
        <v>30</v>
      </c>
      <c r="F38" s="234">
        <f t="shared" si="18"/>
        <v>2</v>
      </c>
      <c r="G38" s="235">
        <f t="shared" si="19"/>
        <v>50</v>
      </c>
      <c r="H38" s="287">
        <f t="shared" si="20"/>
        <v>1.2</v>
      </c>
      <c r="I38" s="293">
        <v>15</v>
      </c>
      <c r="J38" s="238">
        <v>15</v>
      </c>
      <c r="K38" s="239">
        <v>2</v>
      </c>
      <c r="L38" s="243"/>
      <c r="M38" s="238"/>
      <c r="N38" s="241"/>
      <c r="O38" s="294"/>
      <c r="P38" s="238"/>
      <c r="Q38" s="239"/>
      <c r="R38" s="243"/>
      <c r="S38" s="238"/>
      <c r="T38" s="241"/>
      <c r="U38" s="294"/>
      <c r="V38" s="238"/>
      <c r="W38" s="239"/>
      <c r="X38" s="243"/>
      <c r="Y38" s="238"/>
      <c r="Z38" s="241"/>
      <c r="AA38" s="242"/>
      <c r="AB38" s="238"/>
      <c r="AC38" s="239"/>
      <c r="AD38" s="242"/>
      <c r="AE38" s="238"/>
      <c r="AF38" s="239"/>
      <c r="AG38" s="242"/>
      <c r="AH38" s="238"/>
      <c r="AI38" s="239"/>
      <c r="AJ38" s="242"/>
      <c r="AK38" s="238"/>
      <c r="AL38" s="295"/>
      <c r="AM38" s="296" t="s">
        <v>47</v>
      </c>
      <c r="AN38" s="297"/>
      <c r="AO38" s="29"/>
      <c r="AP38" s="48">
        <f t="shared" si="21"/>
        <v>0.6</v>
      </c>
      <c r="AQ38" s="49">
        <v>1</v>
      </c>
      <c r="AR38" s="49">
        <f t="shared" si="22"/>
        <v>1.2</v>
      </c>
      <c r="AS38" s="48">
        <f>F38</f>
        <v>2</v>
      </c>
      <c r="AT38" s="50"/>
    </row>
    <row r="39" spans="1:46" ht="10.15" customHeight="1">
      <c r="A39" s="169"/>
      <c r="B39" s="124" t="s">
        <v>93</v>
      </c>
      <c r="C39" s="232">
        <f t="shared" si="16"/>
        <v>15</v>
      </c>
      <c r="D39" s="218">
        <f t="shared" si="16"/>
        <v>15</v>
      </c>
      <c r="E39" s="233">
        <f t="shared" si="17"/>
        <v>30</v>
      </c>
      <c r="F39" s="234">
        <f t="shared" si="18"/>
        <v>2</v>
      </c>
      <c r="G39" s="235">
        <f t="shared" si="19"/>
        <v>50</v>
      </c>
      <c r="H39" s="287">
        <f t="shared" si="20"/>
        <v>1.2</v>
      </c>
      <c r="I39" s="298"/>
      <c r="J39" s="270"/>
      <c r="K39" s="271"/>
      <c r="L39" s="275"/>
      <c r="M39" s="270"/>
      <c r="N39" s="273"/>
      <c r="O39" s="299"/>
      <c r="P39" s="270"/>
      <c r="Q39" s="271"/>
      <c r="R39" s="275">
        <v>15</v>
      </c>
      <c r="S39" s="270">
        <v>15</v>
      </c>
      <c r="T39" s="273">
        <v>2</v>
      </c>
      <c r="U39" s="299"/>
      <c r="V39" s="270"/>
      <c r="W39" s="271"/>
      <c r="X39" s="275"/>
      <c r="Y39" s="270"/>
      <c r="Z39" s="273"/>
      <c r="AA39" s="274"/>
      <c r="AB39" s="270"/>
      <c r="AC39" s="271"/>
      <c r="AD39" s="274"/>
      <c r="AE39" s="270"/>
      <c r="AF39" s="271"/>
      <c r="AG39" s="274"/>
      <c r="AH39" s="270"/>
      <c r="AI39" s="271"/>
      <c r="AJ39" s="274"/>
      <c r="AK39" s="270"/>
      <c r="AL39" s="300"/>
      <c r="AM39" s="301" t="s">
        <v>68</v>
      </c>
      <c r="AN39" s="302"/>
      <c r="AO39" s="29"/>
      <c r="AP39" s="48">
        <f t="shared" si="21"/>
        <v>0.6</v>
      </c>
      <c r="AQ39" s="49">
        <v>1</v>
      </c>
      <c r="AR39" s="49">
        <f t="shared" si="22"/>
        <v>1.2</v>
      </c>
      <c r="AS39" s="48"/>
      <c r="AT39" s="50"/>
    </row>
    <row r="40" spans="1:46" s="3" customFormat="1" ht="10.15" customHeight="1">
      <c r="A40" s="172"/>
      <c r="B40" s="125" t="s">
        <v>83</v>
      </c>
      <c r="C40" s="303">
        <f t="shared" ref="C40:H40" si="23">SUM(C34:C39)</f>
        <v>105</v>
      </c>
      <c r="D40" s="304">
        <f t="shared" si="23"/>
        <v>195</v>
      </c>
      <c r="E40" s="305">
        <f t="shared" si="23"/>
        <v>300</v>
      </c>
      <c r="F40" s="306">
        <f t="shared" si="23"/>
        <v>24</v>
      </c>
      <c r="G40" s="307">
        <f t="shared" si="23"/>
        <v>600</v>
      </c>
      <c r="H40" s="308">
        <f t="shared" si="23"/>
        <v>11.999999999999998</v>
      </c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492"/>
      <c r="AN40" s="492"/>
      <c r="AO40" s="56"/>
      <c r="AP40" s="57"/>
      <c r="AQ40" s="57"/>
      <c r="AR40" s="57"/>
      <c r="AS40" s="57"/>
      <c r="AT40" s="57"/>
    </row>
    <row r="41" spans="1:46" ht="10.15" customHeight="1">
      <c r="A41" s="173"/>
      <c r="B41" s="126" t="s">
        <v>94</v>
      </c>
      <c r="C41" s="285"/>
      <c r="D41" s="285"/>
      <c r="E41" s="285"/>
      <c r="F41" s="284"/>
      <c r="G41" s="286"/>
      <c r="H41" s="286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492"/>
      <c r="AN41" s="492"/>
      <c r="AO41" s="29"/>
      <c r="AP41" s="55"/>
      <c r="AQ41" s="55"/>
      <c r="AR41" s="55"/>
      <c r="AS41" s="55"/>
      <c r="AT41" s="55"/>
    </row>
    <row r="42" spans="1:46" s="20" customFormat="1" ht="10.15" customHeight="1">
      <c r="A42" s="169"/>
      <c r="B42" s="127" t="s">
        <v>95</v>
      </c>
      <c r="C42" s="309">
        <f t="shared" ref="C42:D57" si="24">SUM(I42,L42,O42,R42,U42,X42,AA42,AD42,AG42,AJ42)</f>
        <v>0</v>
      </c>
      <c r="D42" s="310">
        <f t="shared" si="24"/>
        <v>30</v>
      </c>
      <c r="E42" s="311">
        <f t="shared" ref="E42:E59" si="25">SUM(C42:D42)</f>
        <v>30</v>
      </c>
      <c r="F42" s="312">
        <f t="shared" ref="F42:F59" si="26">SUM(K42,N42,Q42,T42,W42,Z42,AC42,AF42,AI42,AL42,)</f>
        <v>2</v>
      </c>
      <c r="G42" s="206">
        <f t="shared" ref="G42:G59" si="27">F42*25</f>
        <v>50</v>
      </c>
      <c r="H42" s="313">
        <f t="shared" ref="H42:H59" si="28">E42/25</f>
        <v>1.2</v>
      </c>
      <c r="I42" s="314"/>
      <c r="J42" s="209"/>
      <c r="K42" s="210"/>
      <c r="L42" s="314"/>
      <c r="M42" s="209"/>
      <c r="N42" s="210"/>
      <c r="O42" s="208"/>
      <c r="P42" s="209"/>
      <c r="Q42" s="210"/>
      <c r="R42" s="208"/>
      <c r="S42" s="209"/>
      <c r="T42" s="212"/>
      <c r="U42" s="314"/>
      <c r="V42" s="209"/>
      <c r="W42" s="210"/>
      <c r="X42" s="208">
        <v>0</v>
      </c>
      <c r="Y42" s="209">
        <v>30</v>
      </c>
      <c r="Z42" s="212">
        <v>2</v>
      </c>
      <c r="AA42" s="314"/>
      <c r="AB42" s="209"/>
      <c r="AC42" s="210"/>
      <c r="AD42" s="208"/>
      <c r="AE42" s="209"/>
      <c r="AF42" s="210"/>
      <c r="AG42" s="208"/>
      <c r="AH42" s="209"/>
      <c r="AI42" s="210"/>
      <c r="AJ42" s="208"/>
      <c r="AK42" s="209"/>
      <c r="AL42" s="212"/>
      <c r="AM42" s="315" t="s">
        <v>96</v>
      </c>
      <c r="AN42" s="291"/>
      <c r="AO42" s="58"/>
      <c r="AP42" s="48">
        <f t="shared" ref="AP42:AP59" si="29">D42/25</f>
        <v>1.2</v>
      </c>
      <c r="AQ42" s="49">
        <v>2</v>
      </c>
      <c r="AR42" s="49">
        <f t="shared" ref="AR42:AR59" si="30">E42/25</f>
        <v>1.2</v>
      </c>
      <c r="AS42" s="48"/>
      <c r="AT42" s="50"/>
    </row>
    <row r="43" spans="1:46" s="20" customFormat="1" ht="10.15" customHeight="1">
      <c r="A43" s="169"/>
      <c r="B43" s="128" t="s">
        <v>97</v>
      </c>
      <c r="C43" s="316">
        <f t="shared" si="24"/>
        <v>15</v>
      </c>
      <c r="D43" s="317">
        <f t="shared" si="24"/>
        <v>30</v>
      </c>
      <c r="E43" s="318">
        <f t="shared" si="25"/>
        <v>45</v>
      </c>
      <c r="F43" s="319">
        <f t="shared" si="26"/>
        <v>2</v>
      </c>
      <c r="G43" s="235">
        <f t="shared" si="27"/>
        <v>50</v>
      </c>
      <c r="H43" s="287">
        <f t="shared" si="28"/>
        <v>1.8</v>
      </c>
      <c r="I43" s="259"/>
      <c r="J43" s="238"/>
      <c r="K43" s="239"/>
      <c r="L43" s="242"/>
      <c r="M43" s="238"/>
      <c r="N43" s="239"/>
      <c r="O43" s="240"/>
      <c r="P43" s="238"/>
      <c r="Q43" s="239"/>
      <c r="R43" s="240"/>
      <c r="S43" s="238"/>
      <c r="T43" s="241"/>
      <c r="U43" s="242">
        <v>15</v>
      </c>
      <c r="V43" s="238">
        <v>30</v>
      </c>
      <c r="W43" s="239">
        <v>2</v>
      </c>
      <c r="X43" s="243"/>
      <c r="Y43" s="238"/>
      <c r="Z43" s="241"/>
      <c r="AA43" s="242"/>
      <c r="AB43" s="238"/>
      <c r="AC43" s="239"/>
      <c r="AD43" s="242"/>
      <c r="AE43" s="238"/>
      <c r="AF43" s="239"/>
      <c r="AG43" s="242"/>
      <c r="AH43" s="238"/>
      <c r="AI43" s="239"/>
      <c r="AJ43" s="242"/>
      <c r="AK43" s="238"/>
      <c r="AL43" s="241"/>
      <c r="AM43" s="320" t="s">
        <v>52</v>
      </c>
      <c r="AN43" s="297"/>
      <c r="AO43" s="56"/>
      <c r="AP43" s="48">
        <f t="shared" si="29"/>
        <v>1.2</v>
      </c>
      <c r="AQ43" s="49">
        <v>2</v>
      </c>
      <c r="AR43" s="49">
        <f t="shared" si="30"/>
        <v>1.8</v>
      </c>
      <c r="AS43" s="48"/>
      <c r="AT43" s="50"/>
    </row>
    <row r="44" spans="1:46" s="20" customFormat="1" ht="10.15" customHeight="1">
      <c r="A44" s="169"/>
      <c r="B44" s="129" t="s">
        <v>98</v>
      </c>
      <c r="C44" s="321">
        <f t="shared" si="24"/>
        <v>30</v>
      </c>
      <c r="D44" s="322">
        <f t="shared" si="24"/>
        <v>90</v>
      </c>
      <c r="E44" s="323">
        <f t="shared" si="25"/>
        <v>120</v>
      </c>
      <c r="F44" s="324">
        <f t="shared" si="26"/>
        <v>9</v>
      </c>
      <c r="G44" s="261">
        <f t="shared" si="27"/>
        <v>225</v>
      </c>
      <c r="H44" s="325">
        <f t="shared" si="28"/>
        <v>4.8</v>
      </c>
      <c r="I44" s="326"/>
      <c r="J44" s="327"/>
      <c r="K44" s="328"/>
      <c r="L44" s="329"/>
      <c r="M44" s="327"/>
      <c r="N44" s="328"/>
      <c r="O44" s="330"/>
      <c r="P44" s="327"/>
      <c r="Q44" s="328"/>
      <c r="R44" s="330"/>
      <c r="S44" s="327"/>
      <c r="T44" s="331"/>
      <c r="U44" s="329">
        <v>15</v>
      </c>
      <c r="V44" s="327">
        <v>30</v>
      </c>
      <c r="W44" s="328">
        <v>3</v>
      </c>
      <c r="X44" s="332">
        <v>0</v>
      </c>
      <c r="Y44" s="327">
        <v>30</v>
      </c>
      <c r="Z44" s="331">
        <v>3</v>
      </c>
      <c r="AA44" s="329">
        <v>15</v>
      </c>
      <c r="AB44" s="327">
        <v>30</v>
      </c>
      <c r="AC44" s="328">
        <v>3</v>
      </c>
      <c r="AD44" s="329"/>
      <c r="AE44" s="327"/>
      <c r="AF44" s="328"/>
      <c r="AG44" s="329"/>
      <c r="AH44" s="327"/>
      <c r="AI44" s="328"/>
      <c r="AJ44" s="329"/>
      <c r="AK44" s="327"/>
      <c r="AL44" s="331"/>
      <c r="AM44" s="333" t="s">
        <v>99</v>
      </c>
      <c r="AN44" s="334" t="s">
        <v>72</v>
      </c>
      <c r="AO44" s="24"/>
      <c r="AP44" s="59">
        <f t="shared" si="29"/>
        <v>3.6</v>
      </c>
      <c r="AQ44" s="49">
        <v>5</v>
      </c>
      <c r="AR44" s="60">
        <f t="shared" si="30"/>
        <v>4.8</v>
      </c>
      <c r="AS44" s="59"/>
      <c r="AT44" s="61"/>
    </row>
    <row r="45" spans="1:46" s="20" customFormat="1" ht="10.15" customHeight="1">
      <c r="A45" s="169"/>
      <c r="B45" s="130" t="s">
        <v>100</v>
      </c>
      <c r="C45" s="316">
        <f t="shared" si="24"/>
        <v>0</v>
      </c>
      <c r="D45" s="317">
        <f t="shared" si="24"/>
        <v>30</v>
      </c>
      <c r="E45" s="318">
        <f t="shared" si="25"/>
        <v>30</v>
      </c>
      <c r="F45" s="335">
        <f t="shared" si="26"/>
        <v>2</v>
      </c>
      <c r="G45" s="221">
        <f t="shared" si="27"/>
        <v>50</v>
      </c>
      <c r="H45" s="336">
        <f t="shared" si="28"/>
        <v>1.2</v>
      </c>
      <c r="I45" s="337"/>
      <c r="J45" s="338"/>
      <c r="K45" s="339"/>
      <c r="L45" s="340"/>
      <c r="M45" s="224"/>
      <c r="N45" s="225"/>
      <c r="O45" s="229"/>
      <c r="P45" s="224"/>
      <c r="Q45" s="227"/>
      <c r="R45" s="341"/>
      <c r="S45" s="224"/>
      <c r="T45" s="227"/>
      <c r="U45" s="340">
        <v>0</v>
      </c>
      <c r="V45" s="224">
        <v>30</v>
      </c>
      <c r="W45" s="225">
        <v>2</v>
      </c>
      <c r="X45" s="229"/>
      <c r="Y45" s="224"/>
      <c r="Z45" s="227"/>
      <c r="AA45" s="342"/>
      <c r="AB45" s="338"/>
      <c r="AC45" s="339"/>
      <c r="AD45" s="228"/>
      <c r="AE45" s="224"/>
      <c r="AF45" s="225"/>
      <c r="AG45" s="228"/>
      <c r="AH45" s="224"/>
      <c r="AI45" s="225"/>
      <c r="AJ45" s="228"/>
      <c r="AK45" s="224"/>
      <c r="AL45" s="227"/>
      <c r="AM45" s="230" t="s">
        <v>52</v>
      </c>
      <c r="AN45" s="231"/>
      <c r="AO45" s="23"/>
      <c r="AP45" s="62">
        <f t="shared" si="29"/>
        <v>1.2</v>
      </c>
      <c r="AQ45" s="49">
        <v>2</v>
      </c>
      <c r="AR45" s="63">
        <f t="shared" si="30"/>
        <v>1.2</v>
      </c>
      <c r="AS45" s="62"/>
      <c r="AT45" s="64"/>
    </row>
    <row r="46" spans="1:46" s="20" customFormat="1" ht="10.15" customHeight="1">
      <c r="A46" s="169"/>
      <c r="B46" s="131" t="s">
        <v>101</v>
      </c>
      <c r="C46" s="343">
        <f t="shared" si="24"/>
        <v>15</v>
      </c>
      <c r="D46" s="218">
        <f t="shared" si="24"/>
        <v>30</v>
      </c>
      <c r="E46" s="344">
        <f t="shared" si="25"/>
        <v>45</v>
      </c>
      <c r="F46" s="319">
        <f t="shared" si="26"/>
        <v>3</v>
      </c>
      <c r="G46" s="235">
        <f t="shared" si="27"/>
        <v>75</v>
      </c>
      <c r="H46" s="287">
        <f t="shared" si="28"/>
        <v>1.8</v>
      </c>
      <c r="I46" s="337"/>
      <c r="J46" s="338"/>
      <c r="K46" s="339"/>
      <c r="L46" s="340"/>
      <c r="M46" s="224"/>
      <c r="N46" s="225"/>
      <c r="O46" s="243"/>
      <c r="P46" s="238"/>
      <c r="Q46" s="241"/>
      <c r="R46" s="341"/>
      <c r="S46" s="224"/>
      <c r="T46" s="227"/>
      <c r="U46" s="340"/>
      <c r="V46" s="224"/>
      <c r="W46" s="225"/>
      <c r="X46" s="229">
        <v>15</v>
      </c>
      <c r="Y46" s="224">
        <v>30</v>
      </c>
      <c r="Z46" s="227">
        <v>3</v>
      </c>
      <c r="AA46" s="342"/>
      <c r="AB46" s="338"/>
      <c r="AC46" s="339"/>
      <c r="AD46" s="228"/>
      <c r="AE46" s="224"/>
      <c r="AF46" s="225"/>
      <c r="AG46" s="228"/>
      <c r="AH46" s="224"/>
      <c r="AI46" s="225"/>
      <c r="AJ46" s="228"/>
      <c r="AK46" s="224"/>
      <c r="AL46" s="227"/>
      <c r="AM46" s="230" t="s">
        <v>76</v>
      </c>
      <c r="AN46" s="231"/>
      <c r="AO46" s="23"/>
      <c r="AP46" s="48">
        <f t="shared" si="29"/>
        <v>1.2</v>
      </c>
      <c r="AQ46" s="49">
        <v>2</v>
      </c>
      <c r="AR46" s="49">
        <f t="shared" si="30"/>
        <v>1.8</v>
      </c>
      <c r="AS46" s="48"/>
      <c r="AT46" s="50"/>
    </row>
    <row r="47" spans="1:46" s="20" customFormat="1" ht="10.15" customHeight="1">
      <c r="A47" s="169"/>
      <c r="B47" s="131" t="s">
        <v>102</v>
      </c>
      <c r="C47" s="343">
        <f t="shared" si="24"/>
        <v>0</v>
      </c>
      <c r="D47" s="218">
        <f t="shared" si="24"/>
        <v>30</v>
      </c>
      <c r="E47" s="344">
        <f t="shared" si="25"/>
        <v>30</v>
      </c>
      <c r="F47" s="319">
        <f t="shared" si="26"/>
        <v>2</v>
      </c>
      <c r="G47" s="235">
        <f t="shared" si="27"/>
        <v>50</v>
      </c>
      <c r="H47" s="287">
        <f t="shared" si="28"/>
        <v>1.2</v>
      </c>
      <c r="I47" s="294">
        <v>0</v>
      </c>
      <c r="J47" s="238">
        <v>30</v>
      </c>
      <c r="K47" s="239">
        <v>2</v>
      </c>
      <c r="L47" s="340"/>
      <c r="M47" s="224"/>
      <c r="N47" s="225"/>
      <c r="O47" s="229"/>
      <c r="P47" s="224"/>
      <c r="Q47" s="227"/>
      <c r="R47" s="341"/>
      <c r="S47" s="224"/>
      <c r="T47" s="227"/>
      <c r="U47" s="340"/>
      <c r="V47" s="224"/>
      <c r="W47" s="225"/>
      <c r="X47" s="229"/>
      <c r="Y47" s="224"/>
      <c r="Z47" s="227"/>
      <c r="AA47" s="342"/>
      <c r="AB47" s="338"/>
      <c r="AC47" s="339"/>
      <c r="AD47" s="228"/>
      <c r="AE47" s="224"/>
      <c r="AF47" s="225"/>
      <c r="AG47" s="228"/>
      <c r="AH47" s="224"/>
      <c r="AI47" s="225"/>
      <c r="AJ47" s="228"/>
      <c r="AK47" s="224"/>
      <c r="AL47" s="227"/>
      <c r="AM47" s="230" t="s">
        <v>47</v>
      </c>
      <c r="AN47" s="231"/>
      <c r="AO47" s="23"/>
      <c r="AP47" s="48">
        <f t="shared" si="29"/>
        <v>1.2</v>
      </c>
      <c r="AQ47" s="49">
        <v>2</v>
      </c>
      <c r="AR47" s="49">
        <f t="shared" si="30"/>
        <v>1.2</v>
      </c>
      <c r="AS47" s="48"/>
      <c r="AT47" s="50"/>
    </row>
    <row r="48" spans="1:46" s="20" customFormat="1" ht="10.15" customHeight="1">
      <c r="A48" s="169"/>
      <c r="B48" s="131" t="s">
        <v>103</v>
      </c>
      <c r="C48" s="343">
        <f t="shared" si="24"/>
        <v>0</v>
      </c>
      <c r="D48" s="218">
        <f t="shared" si="24"/>
        <v>30</v>
      </c>
      <c r="E48" s="344">
        <f t="shared" si="25"/>
        <v>30</v>
      </c>
      <c r="F48" s="319">
        <f t="shared" si="26"/>
        <v>2</v>
      </c>
      <c r="G48" s="235">
        <f t="shared" si="27"/>
        <v>50</v>
      </c>
      <c r="H48" s="287">
        <f t="shared" si="28"/>
        <v>1.2</v>
      </c>
      <c r="I48" s="340">
        <v>0</v>
      </c>
      <c r="J48" s="224">
        <v>30</v>
      </c>
      <c r="K48" s="225">
        <v>2</v>
      </c>
      <c r="L48" s="340"/>
      <c r="M48" s="224"/>
      <c r="N48" s="225"/>
      <c r="O48" s="229"/>
      <c r="P48" s="224"/>
      <c r="Q48" s="227"/>
      <c r="R48" s="341"/>
      <c r="S48" s="224"/>
      <c r="T48" s="227"/>
      <c r="U48" s="340"/>
      <c r="V48" s="224"/>
      <c r="W48" s="225"/>
      <c r="X48" s="229"/>
      <c r="Y48" s="224"/>
      <c r="Z48" s="227"/>
      <c r="AA48" s="342"/>
      <c r="AB48" s="338"/>
      <c r="AC48" s="339"/>
      <c r="AD48" s="228"/>
      <c r="AE48" s="224"/>
      <c r="AF48" s="225"/>
      <c r="AG48" s="228"/>
      <c r="AH48" s="224"/>
      <c r="AI48" s="225"/>
      <c r="AJ48" s="228"/>
      <c r="AK48" s="224"/>
      <c r="AL48" s="227"/>
      <c r="AM48" s="230" t="s">
        <v>47</v>
      </c>
      <c r="AN48" s="231"/>
      <c r="AO48" s="23"/>
      <c r="AP48" s="48">
        <f t="shared" si="29"/>
        <v>1.2</v>
      </c>
      <c r="AQ48" s="49">
        <v>2</v>
      </c>
      <c r="AR48" s="49">
        <f t="shared" si="30"/>
        <v>1.2</v>
      </c>
      <c r="AS48" s="48"/>
      <c r="AT48" s="50"/>
    </row>
    <row r="49" spans="1:46" s="20" customFormat="1" ht="10.15" customHeight="1">
      <c r="A49" s="169"/>
      <c r="B49" s="131" t="s">
        <v>104</v>
      </c>
      <c r="C49" s="343">
        <v>15</v>
      </c>
      <c r="D49" s="218">
        <f t="shared" si="24"/>
        <v>90</v>
      </c>
      <c r="E49" s="344">
        <f t="shared" si="25"/>
        <v>105</v>
      </c>
      <c r="F49" s="319">
        <f t="shared" si="26"/>
        <v>9</v>
      </c>
      <c r="G49" s="235">
        <f t="shared" si="27"/>
        <v>225</v>
      </c>
      <c r="H49" s="287">
        <f t="shared" si="28"/>
        <v>4.2</v>
      </c>
      <c r="I49" s="337"/>
      <c r="J49" s="338"/>
      <c r="K49" s="339"/>
      <c r="L49" s="340">
        <v>5</v>
      </c>
      <c r="M49" s="224">
        <v>30</v>
      </c>
      <c r="N49" s="225">
        <v>2</v>
      </c>
      <c r="O49" s="229">
        <v>0</v>
      </c>
      <c r="P49" s="224">
        <v>30</v>
      </c>
      <c r="Q49" s="227">
        <v>3</v>
      </c>
      <c r="R49" s="341">
        <v>10</v>
      </c>
      <c r="S49" s="224">
        <v>30</v>
      </c>
      <c r="T49" s="227">
        <v>4</v>
      </c>
      <c r="U49" s="340"/>
      <c r="V49" s="224"/>
      <c r="W49" s="225"/>
      <c r="X49" s="229"/>
      <c r="Y49" s="224"/>
      <c r="Z49" s="227"/>
      <c r="AA49" s="342"/>
      <c r="AB49" s="338"/>
      <c r="AC49" s="339"/>
      <c r="AD49" s="228"/>
      <c r="AE49" s="224"/>
      <c r="AF49" s="225"/>
      <c r="AG49" s="228"/>
      <c r="AH49" s="224"/>
      <c r="AI49" s="225"/>
      <c r="AJ49" s="228"/>
      <c r="AK49" s="224"/>
      <c r="AL49" s="227"/>
      <c r="AM49" s="230" t="s">
        <v>105</v>
      </c>
      <c r="AN49" s="345" t="s">
        <v>166</v>
      </c>
      <c r="AO49" s="23"/>
      <c r="AP49" s="48">
        <f t="shared" si="29"/>
        <v>3.6</v>
      </c>
      <c r="AQ49" s="49">
        <v>4.5</v>
      </c>
      <c r="AR49" s="49">
        <f t="shared" si="30"/>
        <v>4.2</v>
      </c>
      <c r="AS49" s="48"/>
      <c r="AT49" s="50"/>
    </row>
    <row r="50" spans="1:46" s="20" customFormat="1" ht="10.15" customHeight="1">
      <c r="A50" s="169"/>
      <c r="B50" s="131" t="s">
        <v>106</v>
      </c>
      <c r="C50" s="343">
        <f t="shared" ref="C50:D59" si="31">SUM(I50,L50,O50,R50,U50,X50,AA50,AD50,AG50,AJ50)</f>
        <v>15</v>
      </c>
      <c r="D50" s="218">
        <f t="shared" si="24"/>
        <v>60</v>
      </c>
      <c r="E50" s="344">
        <f t="shared" si="25"/>
        <v>75</v>
      </c>
      <c r="F50" s="319">
        <f t="shared" si="26"/>
        <v>6</v>
      </c>
      <c r="G50" s="235">
        <f t="shared" si="27"/>
        <v>150</v>
      </c>
      <c r="H50" s="287">
        <f t="shared" si="28"/>
        <v>3</v>
      </c>
      <c r="I50" s="294">
        <v>15</v>
      </c>
      <c r="J50" s="238">
        <v>30</v>
      </c>
      <c r="K50" s="239">
        <v>3</v>
      </c>
      <c r="L50" s="294">
        <v>0</v>
      </c>
      <c r="M50" s="238">
        <v>30</v>
      </c>
      <c r="N50" s="239">
        <v>3</v>
      </c>
      <c r="O50" s="243"/>
      <c r="P50" s="238"/>
      <c r="Q50" s="241"/>
      <c r="R50" s="293"/>
      <c r="S50" s="238"/>
      <c r="T50" s="241"/>
      <c r="U50" s="294"/>
      <c r="V50" s="238"/>
      <c r="W50" s="239"/>
      <c r="X50" s="243"/>
      <c r="Y50" s="238"/>
      <c r="Z50" s="241"/>
      <c r="AA50" s="346"/>
      <c r="AB50" s="347"/>
      <c r="AC50" s="348"/>
      <c r="AD50" s="242"/>
      <c r="AE50" s="238"/>
      <c r="AF50" s="239"/>
      <c r="AG50" s="242"/>
      <c r="AH50" s="238"/>
      <c r="AI50" s="239"/>
      <c r="AJ50" s="242"/>
      <c r="AK50" s="238"/>
      <c r="AL50" s="241"/>
      <c r="AM50" s="320" t="s">
        <v>38</v>
      </c>
      <c r="AN50" s="345" t="s">
        <v>55</v>
      </c>
      <c r="AO50" s="23"/>
      <c r="AP50" s="48">
        <f t="shared" si="29"/>
        <v>2.4</v>
      </c>
      <c r="AQ50" s="49">
        <v>3.5</v>
      </c>
      <c r="AR50" s="49">
        <f t="shared" si="30"/>
        <v>3</v>
      </c>
      <c r="AS50" s="48"/>
      <c r="AT50" s="50"/>
    </row>
    <row r="51" spans="1:46" s="20" customFormat="1" ht="10.15" customHeight="1">
      <c r="A51" s="169"/>
      <c r="B51" s="131" t="s">
        <v>107</v>
      </c>
      <c r="C51" s="343">
        <f t="shared" si="31"/>
        <v>15</v>
      </c>
      <c r="D51" s="218">
        <f t="shared" si="24"/>
        <v>90</v>
      </c>
      <c r="E51" s="344">
        <f t="shared" si="25"/>
        <v>105</v>
      </c>
      <c r="F51" s="319">
        <f t="shared" si="26"/>
        <v>9</v>
      </c>
      <c r="G51" s="235">
        <f t="shared" si="27"/>
        <v>225</v>
      </c>
      <c r="H51" s="287">
        <f t="shared" si="28"/>
        <v>4.2</v>
      </c>
      <c r="I51" s="349"/>
      <c r="J51" s="347"/>
      <c r="K51" s="348"/>
      <c r="L51" s="294">
        <v>0</v>
      </c>
      <c r="M51" s="238">
        <v>30</v>
      </c>
      <c r="N51" s="239">
        <v>2</v>
      </c>
      <c r="O51" s="243">
        <v>0</v>
      </c>
      <c r="P51" s="238">
        <v>30</v>
      </c>
      <c r="Q51" s="241">
        <v>3</v>
      </c>
      <c r="R51" s="293">
        <v>15</v>
      </c>
      <c r="S51" s="238">
        <v>30</v>
      </c>
      <c r="T51" s="241">
        <v>4</v>
      </c>
      <c r="U51" s="294"/>
      <c r="V51" s="238"/>
      <c r="W51" s="239"/>
      <c r="X51" s="243"/>
      <c r="Y51" s="238"/>
      <c r="Z51" s="241"/>
      <c r="AA51" s="346"/>
      <c r="AB51" s="347"/>
      <c r="AC51" s="348"/>
      <c r="AD51" s="242"/>
      <c r="AE51" s="238"/>
      <c r="AF51" s="239"/>
      <c r="AG51" s="242"/>
      <c r="AH51" s="238"/>
      <c r="AI51" s="239"/>
      <c r="AJ51" s="242"/>
      <c r="AK51" s="238"/>
      <c r="AL51" s="241"/>
      <c r="AM51" s="320" t="s">
        <v>105</v>
      </c>
      <c r="AN51" s="345" t="s">
        <v>55</v>
      </c>
      <c r="AO51" s="23"/>
      <c r="AP51" s="48">
        <f t="shared" si="29"/>
        <v>3.6</v>
      </c>
      <c r="AQ51" s="49">
        <v>5</v>
      </c>
      <c r="AR51" s="49">
        <f t="shared" si="30"/>
        <v>4.2</v>
      </c>
      <c r="AS51" s="48"/>
      <c r="AT51" s="50"/>
    </row>
    <row r="52" spans="1:46" ht="10.15" customHeight="1">
      <c r="A52" s="169"/>
      <c r="B52" s="131" t="s">
        <v>108</v>
      </c>
      <c r="C52" s="343">
        <f t="shared" si="31"/>
        <v>15</v>
      </c>
      <c r="D52" s="218">
        <f t="shared" si="24"/>
        <v>60</v>
      </c>
      <c r="E52" s="344">
        <f t="shared" si="25"/>
        <v>75</v>
      </c>
      <c r="F52" s="319">
        <f t="shared" si="26"/>
        <v>6</v>
      </c>
      <c r="G52" s="235">
        <f t="shared" si="27"/>
        <v>150</v>
      </c>
      <c r="H52" s="287">
        <f t="shared" si="28"/>
        <v>3</v>
      </c>
      <c r="I52" s="349"/>
      <c r="J52" s="347"/>
      <c r="K52" s="348"/>
      <c r="L52" s="294"/>
      <c r="M52" s="238"/>
      <c r="N52" s="239"/>
      <c r="O52" s="243">
        <v>15</v>
      </c>
      <c r="P52" s="238">
        <v>30</v>
      </c>
      <c r="Q52" s="241">
        <v>3</v>
      </c>
      <c r="R52" s="293">
        <v>0</v>
      </c>
      <c r="S52" s="238">
        <v>30</v>
      </c>
      <c r="T52" s="241">
        <v>3</v>
      </c>
      <c r="U52" s="294"/>
      <c r="V52" s="238"/>
      <c r="W52" s="239"/>
      <c r="X52" s="243"/>
      <c r="Y52" s="238"/>
      <c r="Z52" s="241"/>
      <c r="AA52" s="346"/>
      <c r="AB52" s="347"/>
      <c r="AC52" s="348"/>
      <c r="AD52" s="242"/>
      <c r="AE52" s="238"/>
      <c r="AF52" s="239"/>
      <c r="AG52" s="242"/>
      <c r="AH52" s="238"/>
      <c r="AI52" s="239"/>
      <c r="AJ52" s="242"/>
      <c r="AK52" s="238"/>
      <c r="AL52" s="241"/>
      <c r="AM52" s="320" t="s">
        <v>43</v>
      </c>
      <c r="AN52" s="345" t="s">
        <v>166</v>
      </c>
      <c r="AO52" s="29"/>
      <c r="AP52" s="48">
        <f t="shared" si="29"/>
        <v>2.4</v>
      </c>
      <c r="AQ52" s="49">
        <v>3.5</v>
      </c>
      <c r="AR52" s="49">
        <f t="shared" si="30"/>
        <v>3</v>
      </c>
      <c r="AS52" s="48"/>
      <c r="AT52" s="50"/>
    </row>
    <row r="53" spans="1:46" s="20" customFormat="1" ht="10.15" customHeight="1">
      <c r="A53" s="169"/>
      <c r="B53" s="131" t="s">
        <v>109</v>
      </c>
      <c r="C53" s="343">
        <f t="shared" si="31"/>
        <v>15</v>
      </c>
      <c r="D53" s="218">
        <f t="shared" si="24"/>
        <v>60</v>
      </c>
      <c r="E53" s="344">
        <f t="shared" si="25"/>
        <v>75</v>
      </c>
      <c r="F53" s="319">
        <f t="shared" si="26"/>
        <v>6</v>
      </c>
      <c r="G53" s="235">
        <f t="shared" si="27"/>
        <v>150</v>
      </c>
      <c r="H53" s="287">
        <f t="shared" si="28"/>
        <v>3</v>
      </c>
      <c r="I53" s="349"/>
      <c r="J53" s="347"/>
      <c r="K53" s="348"/>
      <c r="L53" s="294"/>
      <c r="M53" s="238"/>
      <c r="N53" s="239"/>
      <c r="O53" s="243">
        <v>15</v>
      </c>
      <c r="P53" s="238">
        <v>30</v>
      </c>
      <c r="Q53" s="241">
        <v>3</v>
      </c>
      <c r="R53" s="293">
        <v>0</v>
      </c>
      <c r="S53" s="238">
        <v>30</v>
      </c>
      <c r="T53" s="241">
        <v>3</v>
      </c>
      <c r="U53" s="294"/>
      <c r="V53" s="238"/>
      <c r="W53" s="239"/>
      <c r="X53" s="243"/>
      <c r="Y53" s="238"/>
      <c r="Z53" s="241"/>
      <c r="AA53" s="346"/>
      <c r="AB53" s="347"/>
      <c r="AC53" s="348"/>
      <c r="AD53" s="242"/>
      <c r="AE53" s="238"/>
      <c r="AF53" s="239"/>
      <c r="AG53" s="242"/>
      <c r="AH53" s="238"/>
      <c r="AI53" s="239"/>
      <c r="AJ53" s="242"/>
      <c r="AK53" s="238"/>
      <c r="AL53" s="241"/>
      <c r="AM53" s="320" t="s">
        <v>43</v>
      </c>
      <c r="AN53" s="345" t="s">
        <v>166</v>
      </c>
      <c r="AO53" s="23"/>
      <c r="AP53" s="48">
        <f t="shared" si="29"/>
        <v>2.4</v>
      </c>
      <c r="AQ53" s="49">
        <v>3.5</v>
      </c>
      <c r="AR53" s="49">
        <f t="shared" si="30"/>
        <v>3</v>
      </c>
      <c r="AS53" s="48"/>
      <c r="AT53" s="50"/>
    </row>
    <row r="54" spans="1:46" s="20" customFormat="1" ht="10.15" customHeight="1">
      <c r="A54" s="174"/>
      <c r="B54" s="131" t="s">
        <v>110</v>
      </c>
      <c r="C54" s="343">
        <f t="shared" si="31"/>
        <v>15</v>
      </c>
      <c r="D54" s="218">
        <f t="shared" si="24"/>
        <v>60</v>
      </c>
      <c r="E54" s="344">
        <f t="shared" si="25"/>
        <v>75</v>
      </c>
      <c r="F54" s="319">
        <f t="shared" si="26"/>
        <v>6</v>
      </c>
      <c r="G54" s="235">
        <f t="shared" si="27"/>
        <v>150</v>
      </c>
      <c r="H54" s="287">
        <f t="shared" si="28"/>
        <v>3</v>
      </c>
      <c r="I54" s="294">
        <v>15</v>
      </c>
      <c r="J54" s="238">
        <v>30</v>
      </c>
      <c r="K54" s="239">
        <v>3</v>
      </c>
      <c r="L54" s="294">
        <v>0</v>
      </c>
      <c r="M54" s="238">
        <v>30</v>
      </c>
      <c r="N54" s="239">
        <v>3</v>
      </c>
      <c r="O54" s="243"/>
      <c r="P54" s="238"/>
      <c r="Q54" s="241"/>
      <c r="R54" s="293"/>
      <c r="S54" s="238"/>
      <c r="T54" s="241"/>
      <c r="U54" s="294"/>
      <c r="V54" s="238"/>
      <c r="W54" s="239"/>
      <c r="X54" s="243"/>
      <c r="Y54" s="238"/>
      <c r="Z54" s="241"/>
      <c r="AA54" s="346"/>
      <c r="AB54" s="347"/>
      <c r="AC54" s="348"/>
      <c r="AD54" s="242"/>
      <c r="AE54" s="238"/>
      <c r="AF54" s="239"/>
      <c r="AG54" s="242"/>
      <c r="AH54" s="238"/>
      <c r="AI54" s="239"/>
      <c r="AJ54" s="242"/>
      <c r="AK54" s="238"/>
      <c r="AL54" s="241"/>
      <c r="AM54" s="320" t="s">
        <v>38</v>
      </c>
      <c r="AN54" s="345" t="s">
        <v>166</v>
      </c>
      <c r="AO54" s="23"/>
      <c r="AP54" s="48">
        <f t="shared" si="29"/>
        <v>2.4</v>
      </c>
      <c r="AQ54" s="49">
        <v>3.5</v>
      </c>
      <c r="AR54" s="49">
        <f t="shared" si="30"/>
        <v>3</v>
      </c>
      <c r="AS54" s="48"/>
      <c r="AT54" s="50"/>
    </row>
    <row r="55" spans="1:46" s="20" customFormat="1" ht="10.15" customHeight="1">
      <c r="A55" s="174"/>
      <c r="B55" s="131" t="s">
        <v>111</v>
      </c>
      <c r="C55" s="343">
        <f t="shared" si="31"/>
        <v>15</v>
      </c>
      <c r="D55" s="218">
        <f t="shared" si="24"/>
        <v>75</v>
      </c>
      <c r="E55" s="344">
        <f t="shared" si="25"/>
        <v>90</v>
      </c>
      <c r="F55" s="319">
        <f t="shared" si="26"/>
        <v>6</v>
      </c>
      <c r="G55" s="235">
        <f t="shared" si="27"/>
        <v>150</v>
      </c>
      <c r="H55" s="287">
        <f t="shared" si="28"/>
        <v>3.6</v>
      </c>
      <c r="I55" s="294">
        <v>0</v>
      </c>
      <c r="J55" s="238">
        <v>30</v>
      </c>
      <c r="K55" s="239">
        <v>2</v>
      </c>
      <c r="L55" s="294">
        <v>0</v>
      </c>
      <c r="M55" s="238">
        <v>15</v>
      </c>
      <c r="N55" s="239">
        <v>1</v>
      </c>
      <c r="O55" s="243">
        <v>0</v>
      </c>
      <c r="P55" s="238">
        <v>15</v>
      </c>
      <c r="Q55" s="241">
        <v>1</v>
      </c>
      <c r="R55" s="293">
        <v>15</v>
      </c>
      <c r="S55" s="238">
        <v>15</v>
      </c>
      <c r="T55" s="241">
        <v>2</v>
      </c>
      <c r="U55" s="294"/>
      <c r="V55" s="238"/>
      <c r="W55" s="239"/>
      <c r="X55" s="243"/>
      <c r="Y55" s="238"/>
      <c r="Z55" s="241"/>
      <c r="AA55" s="346"/>
      <c r="AB55" s="347"/>
      <c r="AC55" s="348"/>
      <c r="AD55" s="242"/>
      <c r="AE55" s="238"/>
      <c r="AF55" s="239"/>
      <c r="AG55" s="242"/>
      <c r="AH55" s="238"/>
      <c r="AI55" s="239"/>
      <c r="AJ55" s="242"/>
      <c r="AK55" s="238"/>
      <c r="AL55" s="241"/>
      <c r="AM55" s="320" t="s">
        <v>112</v>
      </c>
      <c r="AN55" s="345"/>
      <c r="AO55" s="23"/>
      <c r="AP55" s="48">
        <f t="shared" si="29"/>
        <v>3</v>
      </c>
      <c r="AQ55" s="49">
        <v>3.5</v>
      </c>
      <c r="AR55" s="49">
        <f t="shared" si="30"/>
        <v>3.6</v>
      </c>
      <c r="AS55" s="48"/>
      <c r="AT55" s="50"/>
    </row>
    <row r="56" spans="1:46" ht="10.15" customHeight="1">
      <c r="A56" s="174"/>
      <c r="B56" s="132" t="s">
        <v>113</v>
      </c>
      <c r="C56" s="350">
        <f t="shared" si="31"/>
        <v>10</v>
      </c>
      <c r="D56" s="264">
        <f t="shared" si="24"/>
        <v>60</v>
      </c>
      <c r="E56" s="351">
        <f t="shared" si="25"/>
        <v>70</v>
      </c>
      <c r="F56" s="319">
        <f t="shared" si="26"/>
        <v>4</v>
      </c>
      <c r="G56" s="235">
        <f t="shared" si="27"/>
        <v>100</v>
      </c>
      <c r="H56" s="287">
        <f t="shared" si="28"/>
        <v>2.8</v>
      </c>
      <c r="I56" s="294"/>
      <c r="J56" s="238"/>
      <c r="K56" s="239"/>
      <c r="L56" s="294"/>
      <c r="M56" s="238"/>
      <c r="N56" s="239"/>
      <c r="O56" s="243"/>
      <c r="P56" s="238"/>
      <c r="Q56" s="241"/>
      <c r="R56" s="293">
        <v>10</v>
      </c>
      <c r="S56" s="238">
        <v>30</v>
      </c>
      <c r="T56" s="241">
        <v>2</v>
      </c>
      <c r="U56" s="294">
        <v>0</v>
      </c>
      <c r="V56" s="238">
        <v>30</v>
      </c>
      <c r="W56" s="239">
        <v>2</v>
      </c>
      <c r="X56" s="243"/>
      <c r="Y56" s="238"/>
      <c r="Z56" s="241"/>
      <c r="AA56" s="346"/>
      <c r="AB56" s="347"/>
      <c r="AC56" s="348"/>
      <c r="AD56" s="242"/>
      <c r="AE56" s="238"/>
      <c r="AF56" s="239"/>
      <c r="AG56" s="242"/>
      <c r="AH56" s="238"/>
      <c r="AI56" s="239"/>
      <c r="AJ56" s="242"/>
      <c r="AK56" s="238"/>
      <c r="AL56" s="241"/>
      <c r="AM56" s="320" t="s">
        <v>114</v>
      </c>
      <c r="AN56" s="297"/>
      <c r="AO56" s="29"/>
      <c r="AP56" s="48">
        <f t="shared" si="29"/>
        <v>2.4</v>
      </c>
      <c r="AQ56" s="49">
        <v>3.5</v>
      </c>
      <c r="AR56" s="49">
        <f t="shared" si="30"/>
        <v>2.8</v>
      </c>
      <c r="AS56" s="48"/>
      <c r="AT56" s="50"/>
    </row>
    <row r="57" spans="1:46" ht="10.15" customHeight="1">
      <c r="A57" s="175"/>
      <c r="B57" s="133" t="s">
        <v>115</v>
      </c>
      <c r="C57" s="352">
        <f t="shared" si="31"/>
        <v>10</v>
      </c>
      <c r="D57" s="353">
        <f t="shared" si="24"/>
        <v>30</v>
      </c>
      <c r="E57" s="354">
        <f t="shared" si="25"/>
        <v>40</v>
      </c>
      <c r="F57" s="319">
        <f t="shared" si="26"/>
        <v>3</v>
      </c>
      <c r="G57" s="235">
        <f t="shared" si="27"/>
        <v>75</v>
      </c>
      <c r="H57" s="287">
        <f t="shared" si="28"/>
        <v>1.6</v>
      </c>
      <c r="I57" s="294"/>
      <c r="J57" s="238"/>
      <c r="K57" s="239"/>
      <c r="L57" s="294"/>
      <c r="M57" s="238"/>
      <c r="N57" s="239"/>
      <c r="O57" s="294"/>
      <c r="P57" s="238"/>
      <c r="Q57" s="239"/>
      <c r="R57" s="294"/>
      <c r="S57" s="238"/>
      <c r="T57" s="241"/>
      <c r="U57" s="294"/>
      <c r="V57" s="238"/>
      <c r="W57" s="239"/>
      <c r="X57" s="294"/>
      <c r="Y57" s="238"/>
      <c r="Z57" s="241"/>
      <c r="AA57" s="294">
        <v>10</v>
      </c>
      <c r="AB57" s="238">
        <v>30</v>
      </c>
      <c r="AC57" s="239">
        <v>3</v>
      </c>
      <c r="AD57" s="294"/>
      <c r="AE57" s="238"/>
      <c r="AF57" s="239"/>
      <c r="AG57" s="294"/>
      <c r="AH57" s="238"/>
      <c r="AI57" s="239"/>
      <c r="AJ57" s="294"/>
      <c r="AK57" s="238"/>
      <c r="AL57" s="241"/>
      <c r="AM57" s="355" t="s">
        <v>71</v>
      </c>
      <c r="AN57" s="356"/>
      <c r="AO57" s="29"/>
      <c r="AP57" s="48">
        <f t="shared" si="29"/>
        <v>1.2</v>
      </c>
      <c r="AQ57" s="49">
        <v>1.5</v>
      </c>
      <c r="AR57" s="49">
        <f t="shared" si="30"/>
        <v>1.6</v>
      </c>
      <c r="AS57" s="48"/>
      <c r="AT57" s="50"/>
    </row>
    <row r="58" spans="1:46" s="2" customFormat="1" ht="10.15" customHeight="1">
      <c r="A58" s="176"/>
      <c r="B58" s="132" t="s">
        <v>116</v>
      </c>
      <c r="C58" s="352">
        <f t="shared" si="31"/>
        <v>15</v>
      </c>
      <c r="D58" s="357">
        <f t="shared" si="31"/>
        <v>15</v>
      </c>
      <c r="E58" s="354">
        <f t="shared" si="25"/>
        <v>30</v>
      </c>
      <c r="F58" s="335">
        <f t="shared" si="26"/>
        <v>3</v>
      </c>
      <c r="G58" s="221">
        <f t="shared" si="27"/>
        <v>75</v>
      </c>
      <c r="H58" s="336">
        <f t="shared" si="28"/>
        <v>1.2</v>
      </c>
      <c r="I58" s="294"/>
      <c r="J58" s="238"/>
      <c r="K58" s="239"/>
      <c r="L58" s="358"/>
      <c r="M58" s="224"/>
      <c r="N58" s="225"/>
      <c r="O58" s="294"/>
      <c r="P58" s="238"/>
      <c r="Q58" s="239"/>
      <c r="R58" s="294"/>
      <c r="S58" s="238"/>
      <c r="T58" s="241"/>
      <c r="U58" s="294"/>
      <c r="V58" s="238"/>
      <c r="W58" s="239"/>
      <c r="X58" s="294"/>
      <c r="Y58" s="238"/>
      <c r="Z58" s="241"/>
      <c r="AA58" s="294">
        <v>15</v>
      </c>
      <c r="AB58" s="238">
        <v>15</v>
      </c>
      <c r="AC58" s="239">
        <v>3</v>
      </c>
      <c r="AD58" s="294"/>
      <c r="AE58" s="238"/>
      <c r="AF58" s="239"/>
      <c r="AG58" s="294"/>
      <c r="AH58" s="238"/>
      <c r="AI58" s="239"/>
      <c r="AJ58" s="294"/>
      <c r="AK58" s="238"/>
      <c r="AL58" s="241"/>
      <c r="AM58" s="320" t="s">
        <v>71</v>
      </c>
      <c r="AN58" s="296"/>
      <c r="AO58" s="58"/>
      <c r="AP58" s="48">
        <f t="shared" si="29"/>
        <v>0.6</v>
      </c>
      <c r="AQ58" s="49">
        <v>1</v>
      </c>
      <c r="AR58" s="49">
        <f t="shared" si="30"/>
        <v>1.2</v>
      </c>
      <c r="AS58" s="48"/>
      <c r="AT58" s="50"/>
    </row>
    <row r="59" spans="1:46" ht="10.15" customHeight="1">
      <c r="A59" s="176"/>
      <c r="B59" s="134" t="s">
        <v>117</v>
      </c>
      <c r="C59" s="359">
        <f t="shared" si="31"/>
        <v>15</v>
      </c>
      <c r="D59" s="360">
        <f t="shared" si="31"/>
        <v>30</v>
      </c>
      <c r="E59" s="361">
        <f t="shared" si="25"/>
        <v>45</v>
      </c>
      <c r="F59" s="362">
        <f t="shared" si="26"/>
        <v>4</v>
      </c>
      <c r="G59" s="363">
        <f t="shared" si="27"/>
        <v>100</v>
      </c>
      <c r="H59" s="364">
        <f t="shared" si="28"/>
        <v>1.8</v>
      </c>
      <c r="I59" s="365"/>
      <c r="J59" s="366"/>
      <c r="K59" s="367"/>
      <c r="L59" s="299"/>
      <c r="M59" s="270"/>
      <c r="N59" s="271"/>
      <c r="O59" s="275"/>
      <c r="P59" s="270"/>
      <c r="Q59" s="273"/>
      <c r="R59" s="298"/>
      <c r="S59" s="270"/>
      <c r="T59" s="273"/>
      <c r="U59" s="299"/>
      <c r="V59" s="270"/>
      <c r="W59" s="271"/>
      <c r="X59" s="275"/>
      <c r="Y59" s="270"/>
      <c r="Z59" s="273"/>
      <c r="AA59" s="274">
        <v>15</v>
      </c>
      <c r="AB59" s="270">
        <v>30</v>
      </c>
      <c r="AC59" s="271">
        <v>4</v>
      </c>
      <c r="AD59" s="274"/>
      <c r="AE59" s="270"/>
      <c r="AF59" s="271"/>
      <c r="AG59" s="274"/>
      <c r="AH59" s="270"/>
      <c r="AI59" s="271"/>
      <c r="AJ59" s="274"/>
      <c r="AK59" s="270"/>
      <c r="AL59" s="273"/>
      <c r="AM59" s="368" t="s">
        <v>71</v>
      </c>
      <c r="AN59" s="302"/>
      <c r="AO59" s="29"/>
      <c r="AP59" s="48">
        <f t="shared" si="29"/>
        <v>1.2</v>
      </c>
      <c r="AQ59" s="49">
        <v>1.5</v>
      </c>
      <c r="AR59" s="49">
        <f t="shared" si="30"/>
        <v>1.8</v>
      </c>
      <c r="AS59" s="48"/>
      <c r="AT59" s="50"/>
    </row>
    <row r="60" spans="1:46" s="3" customFormat="1" ht="10.15" customHeight="1">
      <c r="A60" s="177"/>
      <c r="B60" s="69" t="s">
        <v>83</v>
      </c>
      <c r="C60" s="369">
        <f t="shared" ref="C60:H60" si="32">SUM(C42:C59)</f>
        <v>215</v>
      </c>
      <c r="D60" s="370">
        <f t="shared" si="32"/>
        <v>900</v>
      </c>
      <c r="E60" s="371">
        <f t="shared" si="32"/>
        <v>1115</v>
      </c>
      <c r="F60" s="372">
        <f t="shared" si="32"/>
        <v>84</v>
      </c>
      <c r="G60" s="373">
        <f t="shared" si="32"/>
        <v>2100</v>
      </c>
      <c r="H60" s="374">
        <f t="shared" si="32"/>
        <v>44.599999999999994</v>
      </c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  <c r="AJ60" s="284"/>
      <c r="AK60" s="284"/>
      <c r="AL60" s="284"/>
      <c r="AM60" s="492"/>
      <c r="AN60" s="492"/>
      <c r="AO60" s="56"/>
      <c r="AP60" s="57"/>
      <c r="AQ60" s="57"/>
      <c r="AR60" s="57"/>
      <c r="AS60" s="57"/>
      <c r="AT60" s="57"/>
    </row>
    <row r="61" spans="1:46" s="3" customFormat="1" ht="19.5" customHeight="1">
      <c r="A61" s="171"/>
      <c r="B61" s="135" t="s">
        <v>118</v>
      </c>
      <c r="C61" s="285"/>
      <c r="D61" s="285"/>
      <c r="E61" s="285"/>
      <c r="F61" s="284"/>
      <c r="G61" s="286"/>
      <c r="H61" s="286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  <c r="AJ61" s="284"/>
      <c r="AK61" s="284"/>
      <c r="AL61" s="284"/>
      <c r="AM61" s="492"/>
      <c r="AN61" s="492"/>
      <c r="AO61" s="29"/>
      <c r="AP61" s="55"/>
      <c r="AQ61" s="55"/>
      <c r="AR61" s="55"/>
      <c r="AS61" s="55"/>
      <c r="AT61" s="55"/>
    </row>
    <row r="62" spans="1:46" s="3" customFormat="1" ht="10.15" customHeight="1">
      <c r="A62" s="178"/>
      <c r="B62" s="158" t="s">
        <v>119</v>
      </c>
      <c r="C62" s="232">
        <f t="shared" ref="C62:D66" si="33">SUM(I62,L62,O62,R62,U62,X62,AA62,AD62,AG62,AJ62)</f>
        <v>0</v>
      </c>
      <c r="D62" s="375">
        <f t="shared" si="33"/>
        <v>90</v>
      </c>
      <c r="E62" s="376">
        <f>SUM(C62:D62)</f>
        <v>90</v>
      </c>
      <c r="F62" s="377">
        <f>SUM(K62,N62,Q62,T62,W62,Z62,AC62,AF62,AI62,AL62,)</f>
        <v>8</v>
      </c>
      <c r="G62" s="378">
        <f>F62*25</f>
        <v>200</v>
      </c>
      <c r="H62" s="379">
        <f>E62/25</f>
        <v>3.6</v>
      </c>
      <c r="I62" s="380"/>
      <c r="J62" s="381"/>
      <c r="K62" s="382"/>
      <c r="L62" s="383"/>
      <c r="M62" s="384"/>
      <c r="N62" s="385"/>
      <c r="O62" s="386"/>
      <c r="P62" s="384"/>
      <c r="Q62" s="387"/>
      <c r="R62" s="383"/>
      <c r="S62" s="384"/>
      <c r="T62" s="385"/>
      <c r="U62" s="213">
        <v>0</v>
      </c>
      <c r="V62" s="209">
        <v>30</v>
      </c>
      <c r="W62" s="210">
        <v>2</v>
      </c>
      <c r="X62" s="214">
        <v>0</v>
      </c>
      <c r="Y62" s="209">
        <v>30</v>
      </c>
      <c r="Z62" s="212">
        <v>3</v>
      </c>
      <c r="AA62" s="213">
        <v>0</v>
      </c>
      <c r="AB62" s="209">
        <v>30</v>
      </c>
      <c r="AC62" s="388">
        <v>3</v>
      </c>
      <c r="AD62" s="389"/>
      <c r="AE62" s="384"/>
      <c r="AF62" s="390"/>
      <c r="AG62" s="389"/>
      <c r="AH62" s="384"/>
      <c r="AI62" s="390"/>
      <c r="AJ62" s="389"/>
      <c r="AK62" s="384"/>
      <c r="AL62" s="385"/>
      <c r="AM62" s="391" t="s">
        <v>99</v>
      </c>
      <c r="AN62" s="392" t="s">
        <v>72</v>
      </c>
      <c r="AO62" s="29"/>
      <c r="AP62" s="48">
        <f>D62/25</f>
        <v>3.6</v>
      </c>
      <c r="AQ62" s="49">
        <v>4.5</v>
      </c>
      <c r="AR62" s="49">
        <f>E62/25</f>
        <v>3.6</v>
      </c>
      <c r="AS62" s="48"/>
      <c r="AT62" s="151"/>
    </row>
    <row r="63" spans="1:46" ht="10.15" customHeight="1">
      <c r="A63" s="168"/>
      <c r="B63" s="159" t="s">
        <v>120</v>
      </c>
      <c r="C63" s="393">
        <f t="shared" si="33"/>
        <v>30</v>
      </c>
      <c r="D63" s="375">
        <f t="shared" si="33"/>
        <v>60</v>
      </c>
      <c r="E63" s="376">
        <f>SUM(C63:D63)</f>
        <v>90</v>
      </c>
      <c r="F63" s="377">
        <f>SUM(K63,N63,Q63,T63,W63,Z63,AC63,AF63,AI63,AL63,)</f>
        <v>8</v>
      </c>
      <c r="G63" s="378">
        <f>F63*25</f>
        <v>200</v>
      </c>
      <c r="H63" s="379">
        <f>E63/25</f>
        <v>3.6</v>
      </c>
      <c r="I63" s="394"/>
      <c r="J63" s="238"/>
      <c r="K63" s="295"/>
      <c r="L63" s="394"/>
      <c r="M63" s="238"/>
      <c r="N63" s="295"/>
      <c r="O63" s="394"/>
      <c r="P63" s="238"/>
      <c r="Q63" s="295"/>
      <c r="R63" s="394"/>
      <c r="S63" s="238"/>
      <c r="T63" s="295"/>
      <c r="U63" s="394"/>
      <c r="V63" s="238"/>
      <c r="W63" s="295"/>
      <c r="X63" s="394"/>
      <c r="Y63" s="238"/>
      <c r="Z63" s="295"/>
      <c r="AA63" s="395">
        <v>15</v>
      </c>
      <c r="AB63" s="238">
        <v>30</v>
      </c>
      <c r="AC63" s="396">
        <v>3</v>
      </c>
      <c r="AD63" s="395">
        <v>15</v>
      </c>
      <c r="AE63" s="238">
        <v>30</v>
      </c>
      <c r="AF63" s="396">
        <v>5</v>
      </c>
      <c r="AG63" s="394"/>
      <c r="AH63" s="238"/>
      <c r="AI63" s="295"/>
      <c r="AJ63" s="394"/>
      <c r="AK63" s="238"/>
      <c r="AL63" s="241"/>
      <c r="AM63" s="397" t="s">
        <v>121</v>
      </c>
      <c r="AN63" s="398" t="s">
        <v>122</v>
      </c>
      <c r="AO63" s="29"/>
      <c r="AP63" s="152">
        <f>D63/25</f>
        <v>2.4</v>
      </c>
      <c r="AQ63" s="153">
        <v>3.5</v>
      </c>
      <c r="AR63" s="153">
        <f>E63/25</f>
        <v>3.6</v>
      </c>
      <c r="AS63" s="152"/>
      <c r="AT63" s="152"/>
    </row>
    <row r="64" spans="1:46" s="3" customFormat="1" ht="10.15" customHeight="1">
      <c r="A64" s="179"/>
      <c r="B64" s="160" t="s">
        <v>123</v>
      </c>
      <c r="C64" s="232">
        <f t="shared" si="33"/>
        <v>15</v>
      </c>
      <c r="D64" s="375">
        <f t="shared" si="33"/>
        <v>15</v>
      </c>
      <c r="E64" s="376">
        <f>SUM(C64:D64)</f>
        <v>30</v>
      </c>
      <c r="F64" s="377">
        <f>SUM(K64,N64,Q64,T64,W64,Z64,AC64,AF64,AI64,AL64,)</f>
        <v>2</v>
      </c>
      <c r="G64" s="378">
        <f>F64*25</f>
        <v>50</v>
      </c>
      <c r="H64" s="379">
        <f>E64/25</f>
        <v>1.2</v>
      </c>
      <c r="I64" s="394"/>
      <c r="J64" s="238"/>
      <c r="K64" s="295"/>
      <c r="L64" s="240"/>
      <c r="M64" s="238"/>
      <c r="N64" s="241"/>
      <c r="O64" s="399"/>
      <c r="P64" s="238"/>
      <c r="Q64" s="295"/>
      <c r="R64" s="240"/>
      <c r="S64" s="238"/>
      <c r="T64" s="241"/>
      <c r="U64" s="242"/>
      <c r="V64" s="238"/>
      <c r="W64" s="239"/>
      <c r="X64" s="243"/>
      <c r="Y64" s="238"/>
      <c r="Z64" s="241"/>
      <c r="AA64" s="242">
        <v>15</v>
      </c>
      <c r="AB64" s="238">
        <v>15</v>
      </c>
      <c r="AC64" s="239">
        <v>2</v>
      </c>
      <c r="AD64" s="242"/>
      <c r="AE64" s="238"/>
      <c r="AF64" s="239"/>
      <c r="AG64" s="242"/>
      <c r="AH64" s="238"/>
      <c r="AI64" s="239"/>
      <c r="AJ64" s="242"/>
      <c r="AK64" s="238"/>
      <c r="AL64" s="241"/>
      <c r="AM64" s="397" t="s">
        <v>71</v>
      </c>
      <c r="AN64" s="231"/>
      <c r="AO64" s="23"/>
      <c r="AP64" s="48">
        <f>D64/25</f>
        <v>0.6</v>
      </c>
      <c r="AQ64" s="49">
        <v>1</v>
      </c>
      <c r="AR64" s="49">
        <f>E64/25</f>
        <v>1.2</v>
      </c>
      <c r="AS64" s="48"/>
      <c r="AT64" s="50"/>
    </row>
    <row r="65" spans="1:50" s="3" customFormat="1" ht="10.15" customHeight="1">
      <c r="A65" s="179"/>
      <c r="B65" s="160" t="s">
        <v>124</v>
      </c>
      <c r="C65" s="232">
        <f t="shared" ref="C65" si="34">SUM(I65,L65,O65,R65,U65,X65,AA65,AD65,AG65,AJ65)</f>
        <v>0</v>
      </c>
      <c r="D65" s="218">
        <f t="shared" ref="D65" si="35">SUM(J65,M65,P65,S65,V65,Y65,AB65,AE65,AH65,AK65)</f>
        <v>15</v>
      </c>
      <c r="E65" s="400">
        <f>SUM(C65:D65)</f>
        <v>15</v>
      </c>
      <c r="F65" s="401">
        <f>SUM(K65,N65,Q65,T65,W65,Z65,AC65,AF65,AI65,AL65,)</f>
        <v>2</v>
      </c>
      <c r="G65" s="257">
        <f>F65*25</f>
        <v>50</v>
      </c>
      <c r="H65" s="402">
        <f>E65/25</f>
        <v>0.6</v>
      </c>
      <c r="I65" s="403"/>
      <c r="J65" s="327"/>
      <c r="K65" s="404"/>
      <c r="L65" s="330"/>
      <c r="M65" s="327"/>
      <c r="N65" s="331"/>
      <c r="O65" s="405"/>
      <c r="P65" s="327"/>
      <c r="Q65" s="404"/>
      <c r="R65" s="330"/>
      <c r="S65" s="327"/>
      <c r="T65" s="331"/>
      <c r="U65" s="329"/>
      <c r="V65" s="327"/>
      <c r="W65" s="328"/>
      <c r="X65" s="332"/>
      <c r="Y65" s="327"/>
      <c r="Z65" s="331"/>
      <c r="AA65" s="329"/>
      <c r="AB65" s="327"/>
      <c r="AC65" s="328"/>
      <c r="AD65" s="329"/>
      <c r="AE65" s="327"/>
      <c r="AF65" s="328"/>
      <c r="AG65" s="329"/>
      <c r="AH65" s="327"/>
      <c r="AI65" s="328"/>
      <c r="AJ65" s="329">
        <v>0</v>
      </c>
      <c r="AK65" s="327">
        <v>15</v>
      </c>
      <c r="AL65" s="331">
        <v>2</v>
      </c>
      <c r="AM65" s="406" t="s">
        <v>41</v>
      </c>
      <c r="AN65" s="407"/>
      <c r="AO65" s="23"/>
      <c r="AP65" s="48">
        <f>D65/25</f>
        <v>0.6</v>
      </c>
      <c r="AQ65" s="49">
        <v>1</v>
      </c>
      <c r="AR65" s="49">
        <f>E65/25</f>
        <v>0.6</v>
      </c>
      <c r="AS65" s="48"/>
      <c r="AT65" s="50"/>
    </row>
    <row r="66" spans="1:50" s="3" customFormat="1" ht="10.15" customHeight="1">
      <c r="A66" s="180"/>
      <c r="B66" s="161" t="s">
        <v>125</v>
      </c>
      <c r="C66" s="232">
        <f t="shared" si="33"/>
        <v>15</v>
      </c>
      <c r="D66" s="218">
        <f t="shared" si="33"/>
        <v>15</v>
      </c>
      <c r="E66" s="233">
        <f t="shared" ref="E66" si="36">SUM(C66:D66)</f>
        <v>30</v>
      </c>
      <c r="F66" s="220">
        <f t="shared" ref="F66" si="37">SUM(K66,N66,Q66,T66,W66,Z66,AC66,AF66,AI66,AL66,)</f>
        <v>2</v>
      </c>
      <c r="G66" s="221">
        <f t="shared" ref="G66" si="38">F66*25</f>
        <v>50</v>
      </c>
      <c r="H66" s="336">
        <f t="shared" ref="H66" si="39">E66/25</f>
        <v>1.2</v>
      </c>
      <c r="I66" s="408"/>
      <c r="J66" s="409"/>
      <c r="K66" s="410"/>
      <c r="L66" s="411"/>
      <c r="M66" s="409"/>
      <c r="N66" s="412"/>
      <c r="O66" s="413"/>
      <c r="P66" s="409"/>
      <c r="Q66" s="410"/>
      <c r="R66" s="411"/>
      <c r="S66" s="409"/>
      <c r="T66" s="412"/>
      <c r="U66" s="413"/>
      <c r="V66" s="409"/>
      <c r="W66" s="410"/>
      <c r="X66" s="414">
        <v>15</v>
      </c>
      <c r="Y66" s="409">
        <v>15</v>
      </c>
      <c r="Z66" s="412">
        <v>2</v>
      </c>
      <c r="AA66" s="413"/>
      <c r="AB66" s="409"/>
      <c r="AC66" s="410"/>
      <c r="AD66" s="413"/>
      <c r="AE66" s="409"/>
      <c r="AF66" s="410"/>
      <c r="AG66" s="413"/>
      <c r="AH66" s="409"/>
      <c r="AI66" s="410"/>
      <c r="AJ66" s="413"/>
      <c r="AK66" s="409"/>
      <c r="AL66" s="412"/>
      <c r="AM66" s="415" t="s">
        <v>76</v>
      </c>
      <c r="AN66" s="416" t="s">
        <v>50</v>
      </c>
      <c r="AO66" s="23"/>
      <c r="AP66" s="48">
        <f t="shared" ref="AP66" si="40">D66/25</f>
        <v>0.6</v>
      </c>
      <c r="AQ66" s="49">
        <v>1</v>
      </c>
      <c r="AR66" s="49">
        <f t="shared" ref="AR66" si="41">E66/25</f>
        <v>1.2</v>
      </c>
      <c r="AS66" s="48"/>
      <c r="AT66" s="50"/>
      <c r="AU66" s="1"/>
      <c r="AV66" s="1"/>
      <c r="AW66" s="1"/>
      <c r="AX66" s="1"/>
    </row>
    <row r="67" spans="1:50" s="3" customFormat="1" ht="10.15" customHeight="1">
      <c r="A67" s="181"/>
      <c r="B67" s="125" t="s">
        <v>83</v>
      </c>
      <c r="C67" s="369">
        <f t="shared" ref="C67:H67" si="42">SUM(C62:C66)</f>
        <v>60</v>
      </c>
      <c r="D67" s="370">
        <f t="shared" si="42"/>
        <v>195</v>
      </c>
      <c r="E67" s="417">
        <f t="shared" si="42"/>
        <v>255</v>
      </c>
      <c r="F67" s="418">
        <f t="shared" si="42"/>
        <v>22</v>
      </c>
      <c r="G67" s="373">
        <f t="shared" si="42"/>
        <v>550</v>
      </c>
      <c r="H67" s="419">
        <f t="shared" si="42"/>
        <v>10.199999999999999</v>
      </c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284"/>
      <c r="AJ67" s="284"/>
      <c r="AK67" s="284"/>
      <c r="AL67" s="284"/>
      <c r="AM67" s="492"/>
      <c r="AN67" s="492"/>
      <c r="AO67" s="56"/>
      <c r="AP67" s="57"/>
      <c r="AQ67" s="57"/>
      <c r="AR67" s="57"/>
      <c r="AS67" s="57"/>
      <c r="AT67" s="57"/>
    </row>
    <row r="68" spans="1:50" ht="10.15" customHeight="1">
      <c r="A68" s="182"/>
      <c r="B68" s="137" t="s">
        <v>126</v>
      </c>
      <c r="C68" s="285"/>
      <c r="D68" s="285"/>
      <c r="E68" s="285"/>
      <c r="F68" s="284"/>
      <c r="G68" s="420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492"/>
      <c r="AN68" s="492"/>
      <c r="AO68" s="29"/>
      <c r="AP68" s="55"/>
      <c r="AQ68" s="55"/>
      <c r="AR68" s="55"/>
      <c r="AS68" s="55"/>
      <c r="AT68" s="55"/>
    </row>
    <row r="69" spans="1:50" ht="10.15" customHeight="1">
      <c r="A69" s="183"/>
      <c r="B69" s="136" t="s">
        <v>127</v>
      </c>
      <c r="C69" s="343">
        <f t="shared" ref="C69:D73" si="43">SUM(I69,L69,O69,R69,U69,X69,AA69,AD69,AG69,AJ69)</f>
        <v>0</v>
      </c>
      <c r="D69" s="218">
        <f t="shared" si="43"/>
        <v>90</v>
      </c>
      <c r="E69" s="233">
        <f t="shared" ref="E69:E73" si="44">SUM(C69:D69)</f>
        <v>90</v>
      </c>
      <c r="F69" s="234">
        <f t="shared" ref="F69:F73" si="45">SUM(K69,N69,Q69,T69,W69,Z69,AC69,AF69,AI69,AL69,)</f>
        <v>6</v>
      </c>
      <c r="G69" s="235">
        <f t="shared" ref="G69:G73" si="46">F69*25</f>
        <v>150</v>
      </c>
      <c r="H69" s="287">
        <f t="shared" ref="H69:H73" si="47">E69/25</f>
        <v>3.6</v>
      </c>
      <c r="I69" s="288"/>
      <c r="J69" s="209"/>
      <c r="K69" s="210"/>
      <c r="L69" s="214"/>
      <c r="M69" s="209"/>
      <c r="N69" s="212"/>
      <c r="O69" s="288"/>
      <c r="P69" s="209"/>
      <c r="Q69" s="290"/>
      <c r="R69" s="214"/>
      <c r="S69" s="209"/>
      <c r="T69" s="212"/>
      <c r="U69" s="213"/>
      <c r="V69" s="209"/>
      <c r="W69" s="210"/>
      <c r="X69" s="213"/>
      <c r="Y69" s="209"/>
      <c r="Z69" s="210"/>
      <c r="AA69" s="213"/>
      <c r="AB69" s="209"/>
      <c r="AC69" s="210"/>
      <c r="AD69" s="213">
        <v>0</v>
      </c>
      <c r="AE69" s="209">
        <v>30</v>
      </c>
      <c r="AF69" s="210">
        <v>2</v>
      </c>
      <c r="AG69" s="213">
        <v>0</v>
      </c>
      <c r="AH69" s="209">
        <v>30</v>
      </c>
      <c r="AI69" s="210">
        <v>2</v>
      </c>
      <c r="AJ69" s="213">
        <v>0</v>
      </c>
      <c r="AK69" s="209">
        <v>30</v>
      </c>
      <c r="AL69" s="212">
        <v>2</v>
      </c>
      <c r="AM69" s="421" t="s">
        <v>82</v>
      </c>
      <c r="AN69" s="422"/>
      <c r="AO69" s="29"/>
      <c r="AP69" s="48">
        <f t="shared" ref="AP69:AP73" si="48">D69/25</f>
        <v>3.6</v>
      </c>
      <c r="AQ69" s="49">
        <v>4</v>
      </c>
      <c r="AR69" s="49">
        <f t="shared" ref="AR69:AR73" si="49">E69/25</f>
        <v>3.6</v>
      </c>
      <c r="AS69" s="48"/>
      <c r="AT69" s="48">
        <f t="shared" ref="AT69:AT73" si="50">F69</f>
        <v>6</v>
      </c>
    </row>
    <row r="70" spans="1:50" ht="10.15" customHeight="1">
      <c r="A70" s="183"/>
      <c r="B70" s="136" t="s">
        <v>128</v>
      </c>
      <c r="C70" s="343">
        <f t="shared" si="43"/>
        <v>5</v>
      </c>
      <c r="D70" s="218">
        <f t="shared" si="43"/>
        <v>85</v>
      </c>
      <c r="E70" s="233">
        <f t="shared" si="44"/>
        <v>90</v>
      </c>
      <c r="F70" s="234">
        <f t="shared" si="45"/>
        <v>6</v>
      </c>
      <c r="G70" s="235">
        <f t="shared" si="46"/>
        <v>150</v>
      </c>
      <c r="H70" s="287">
        <f t="shared" si="47"/>
        <v>3.6</v>
      </c>
      <c r="I70" s="293"/>
      <c r="J70" s="238"/>
      <c r="K70" s="239"/>
      <c r="L70" s="243">
        <v>5</v>
      </c>
      <c r="M70" s="238">
        <v>85</v>
      </c>
      <c r="N70" s="241">
        <v>6</v>
      </c>
      <c r="O70" s="293"/>
      <c r="P70" s="238"/>
      <c r="Q70" s="295"/>
      <c r="R70" s="243"/>
      <c r="S70" s="238"/>
      <c r="T70" s="241"/>
      <c r="U70" s="294"/>
      <c r="V70" s="238"/>
      <c r="W70" s="239"/>
      <c r="X70" s="243"/>
      <c r="Y70" s="238"/>
      <c r="Z70" s="241"/>
      <c r="AA70" s="242"/>
      <c r="AB70" s="238"/>
      <c r="AC70" s="239"/>
      <c r="AD70" s="242"/>
      <c r="AE70" s="238"/>
      <c r="AF70" s="239"/>
      <c r="AG70" s="242"/>
      <c r="AH70" s="238"/>
      <c r="AI70" s="239"/>
      <c r="AJ70" s="242"/>
      <c r="AK70" s="238"/>
      <c r="AL70" s="241"/>
      <c r="AM70" s="230" t="s">
        <v>45</v>
      </c>
      <c r="AN70" s="231"/>
      <c r="AO70" s="29"/>
      <c r="AP70" s="48">
        <f t="shared" si="48"/>
        <v>3.4</v>
      </c>
      <c r="AQ70" s="49">
        <v>5</v>
      </c>
      <c r="AR70" s="49">
        <f t="shared" si="49"/>
        <v>3.6</v>
      </c>
      <c r="AS70" s="48"/>
      <c r="AT70" s="48">
        <f t="shared" si="50"/>
        <v>6</v>
      </c>
    </row>
    <row r="71" spans="1:50" ht="10.15" customHeight="1">
      <c r="A71" s="183"/>
      <c r="B71" s="136" t="s">
        <v>129</v>
      </c>
      <c r="C71" s="343">
        <f t="shared" si="43"/>
        <v>2</v>
      </c>
      <c r="D71" s="218">
        <f t="shared" si="43"/>
        <v>58</v>
      </c>
      <c r="E71" s="233">
        <f t="shared" si="44"/>
        <v>60</v>
      </c>
      <c r="F71" s="234">
        <f t="shared" si="45"/>
        <v>5</v>
      </c>
      <c r="G71" s="235">
        <f t="shared" si="46"/>
        <v>125</v>
      </c>
      <c r="H71" s="287">
        <f t="shared" si="47"/>
        <v>2.4</v>
      </c>
      <c r="I71" s="293"/>
      <c r="J71" s="238"/>
      <c r="K71" s="239"/>
      <c r="L71" s="243"/>
      <c r="M71" s="238"/>
      <c r="N71" s="241"/>
      <c r="O71" s="293">
        <v>2</v>
      </c>
      <c r="P71" s="238">
        <v>58</v>
      </c>
      <c r="Q71" s="295">
        <v>5</v>
      </c>
      <c r="R71" s="243"/>
      <c r="S71" s="238"/>
      <c r="T71" s="241"/>
      <c r="U71" s="294"/>
      <c r="V71" s="238"/>
      <c r="W71" s="239"/>
      <c r="X71" s="243"/>
      <c r="Y71" s="238"/>
      <c r="Z71" s="241"/>
      <c r="AA71" s="242"/>
      <c r="AB71" s="238"/>
      <c r="AC71" s="239"/>
      <c r="AD71" s="242"/>
      <c r="AE71" s="238"/>
      <c r="AF71" s="239"/>
      <c r="AG71" s="242"/>
      <c r="AH71" s="238"/>
      <c r="AI71" s="239"/>
      <c r="AJ71" s="242"/>
      <c r="AK71" s="238"/>
      <c r="AL71" s="241"/>
      <c r="AM71" s="230" t="s">
        <v>64</v>
      </c>
      <c r="AN71" s="231"/>
      <c r="AO71" s="29"/>
      <c r="AP71" s="67">
        <f t="shared" si="48"/>
        <v>2.3199999999999998</v>
      </c>
      <c r="AQ71" s="49">
        <v>3</v>
      </c>
      <c r="AR71" s="49">
        <f t="shared" si="49"/>
        <v>2.4</v>
      </c>
      <c r="AS71" s="48"/>
      <c r="AT71" s="48">
        <f t="shared" si="50"/>
        <v>5</v>
      </c>
      <c r="AX71" s="155"/>
    </row>
    <row r="72" spans="1:50" s="21" customFormat="1" ht="10.15" customHeight="1">
      <c r="A72" s="184"/>
      <c r="B72" s="138" t="s">
        <v>130</v>
      </c>
      <c r="C72" s="343">
        <f t="shared" si="43"/>
        <v>0</v>
      </c>
      <c r="D72" s="218">
        <f t="shared" si="43"/>
        <v>30</v>
      </c>
      <c r="E72" s="233">
        <f t="shared" si="44"/>
        <v>30</v>
      </c>
      <c r="F72" s="234">
        <f t="shared" si="45"/>
        <v>3</v>
      </c>
      <c r="G72" s="235">
        <f t="shared" si="46"/>
        <v>75</v>
      </c>
      <c r="H72" s="287">
        <f t="shared" si="47"/>
        <v>1.2</v>
      </c>
      <c r="I72" s="293"/>
      <c r="J72" s="238"/>
      <c r="K72" s="239"/>
      <c r="L72" s="243"/>
      <c r="M72" s="238"/>
      <c r="N72" s="241"/>
      <c r="O72" s="293"/>
      <c r="P72" s="238"/>
      <c r="Q72" s="295"/>
      <c r="R72" s="243"/>
      <c r="S72" s="238"/>
      <c r="T72" s="241"/>
      <c r="U72" s="294"/>
      <c r="V72" s="238"/>
      <c r="W72" s="239"/>
      <c r="X72" s="243"/>
      <c r="Y72" s="238"/>
      <c r="Z72" s="241"/>
      <c r="AA72" s="242"/>
      <c r="AB72" s="238"/>
      <c r="AC72" s="239"/>
      <c r="AD72" s="242">
        <v>0</v>
      </c>
      <c r="AE72" s="238">
        <v>30</v>
      </c>
      <c r="AF72" s="239">
        <v>3</v>
      </c>
      <c r="AG72" s="242"/>
      <c r="AH72" s="238"/>
      <c r="AI72" s="239"/>
      <c r="AJ72" s="242"/>
      <c r="AK72" s="238"/>
      <c r="AL72" s="241"/>
      <c r="AM72" s="230" t="s">
        <v>131</v>
      </c>
      <c r="AN72" s="231"/>
      <c r="AO72" s="23"/>
      <c r="AP72" s="48">
        <f t="shared" si="48"/>
        <v>1.2</v>
      </c>
      <c r="AQ72" s="49">
        <v>2</v>
      </c>
      <c r="AR72" s="49">
        <f t="shared" si="49"/>
        <v>1.2</v>
      </c>
      <c r="AS72" s="48"/>
      <c r="AT72" s="48">
        <f t="shared" si="50"/>
        <v>3</v>
      </c>
    </row>
    <row r="73" spans="1:50" s="20" customFormat="1" ht="10.15" customHeight="1">
      <c r="A73" s="185"/>
      <c r="B73" s="139" t="s">
        <v>168</v>
      </c>
      <c r="C73" s="359">
        <f t="shared" si="43"/>
        <v>90</v>
      </c>
      <c r="D73" s="360">
        <f t="shared" si="43"/>
        <v>120</v>
      </c>
      <c r="E73" s="423">
        <f t="shared" si="44"/>
        <v>210</v>
      </c>
      <c r="F73" s="424">
        <f t="shared" si="45"/>
        <v>16</v>
      </c>
      <c r="G73" s="363">
        <f t="shared" si="46"/>
        <v>400</v>
      </c>
      <c r="H73" s="364">
        <f t="shared" si="47"/>
        <v>8.4</v>
      </c>
      <c r="I73" s="298"/>
      <c r="J73" s="270"/>
      <c r="K73" s="271"/>
      <c r="L73" s="275"/>
      <c r="M73" s="270"/>
      <c r="N73" s="273"/>
      <c r="O73" s="298"/>
      <c r="P73" s="270"/>
      <c r="Q73" s="300"/>
      <c r="R73" s="275"/>
      <c r="S73" s="270"/>
      <c r="T73" s="273"/>
      <c r="U73" s="299">
        <v>30</v>
      </c>
      <c r="V73" s="270">
        <v>30</v>
      </c>
      <c r="W73" s="271">
        <v>4</v>
      </c>
      <c r="X73" s="275">
        <v>15</v>
      </c>
      <c r="Y73" s="270">
        <v>30</v>
      </c>
      <c r="Z73" s="273">
        <v>4</v>
      </c>
      <c r="AA73" s="274"/>
      <c r="AB73" s="270"/>
      <c r="AC73" s="271"/>
      <c r="AD73" s="274"/>
      <c r="AE73" s="270"/>
      <c r="AF73" s="271"/>
      <c r="AG73" s="274">
        <v>30</v>
      </c>
      <c r="AH73" s="270">
        <v>30</v>
      </c>
      <c r="AI73" s="271">
        <v>4</v>
      </c>
      <c r="AJ73" s="274">
        <v>15</v>
      </c>
      <c r="AK73" s="270">
        <v>30</v>
      </c>
      <c r="AL73" s="273">
        <v>4</v>
      </c>
      <c r="AM73" s="415" t="s">
        <v>132</v>
      </c>
      <c r="AN73" s="416" t="s">
        <v>133</v>
      </c>
      <c r="AO73" s="23"/>
      <c r="AP73" s="48">
        <f t="shared" si="48"/>
        <v>4.8</v>
      </c>
      <c r="AQ73" s="49">
        <v>6</v>
      </c>
      <c r="AR73" s="49">
        <f t="shared" si="49"/>
        <v>8.4</v>
      </c>
      <c r="AS73" s="48"/>
      <c r="AT73" s="48">
        <f t="shared" si="50"/>
        <v>16</v>
      </c>
    </row>
    <row r="74" spans="1:50" ht="10.15" customHeight="1">
      <c r="A74" s="186"/>
      <c r="B74" s="119" t="s">
        <v>83</v>
      </c>
      <c r="C74" s="369">
        <f t="shared" ref="C74:H74" si="51">SUM(C69:C73)</f>
        <v>97</v>
      </c>
      <c r="D74" s="370">
        <f t="shared" si="51"/>
        <v>383</v>
      </c>
      <c r="E74" s="371">
        <f t="shared" si="51"/>
        <v>480</v>
      </c>
      <c r="F74" s="372">
        <f t="shared" si="51"/>
        <v>36</v>
      </c>
      <c r="G74" s="373">
        <f t="shared" si="51"/>
        <v>900</v>
      </c>
      <c r="H74" s="374">
        <f t="shared" si="51"/>
        <v>19.2</v>
      </c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  <c r="AJ74" s="284"/>
      <c r="AK74" s="284"/>
      <c r="AL74" s="284"/>
      <c r="AM74" s="492"/>
      <c r="AN74" s="492"/>
      <c r="AO74" s="29"/>
      <c r="AP74" s="55"/>
      <c r="AQ74" s="55"/>
      <c r="AR74" s="55"/>
      <c r="AS74" s="55"/>
      <c r="AT74" s="55"/>
    </row>
    <row r="75" spans="1:50" s="3" customFormat="1" ht="10.15" customHeight="1">
      <c r="A75" s="187"/>
      <c r="B75" s="140" t="s">
        <v>134</v>
      </c>
      <c r="C75" s="285"/>
      <c r="D75" s="285"/>
      <c r="E75" s="285"/>
      <c r="F75" s="284"/>
      <c r="G75" s="420"/>
      <c r="H75" s="284"/>
      <c r="I75" s="284"/>
      <c r="J75" s="284"/>
      <c r="K75" s="284"/>
      <c r="L75" s="284"/>
      <c r="M75" s="284"/>
      <c r="N75" s="284"/>
      <c r="O75" s="284"/>
      <c r="P75" s="284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284"/>
      <c r="AI75" s="284"/>
      <c r="AJ75" s="284"/>
      <c r="AK75" s="284"/>
      <c r="AL75" s="284"/>
      <c r="AM75" s="492"/>
      <c r="AN75" s="492"/>
      <c r="AO75" s="56"/>
      <c r="AP75" s="57"/>
      <c r="AQ75" s="57"/>
      <c r="AR75" s="57"/>
      <c r="AS75" s="57"/>
      <c r="AT75" s="57"/>
    </row>
    <row r="76" spans="1:50" s="20" customFormat="1" ht="10.15" customHeight="1">
      <c r="A76" s="183"/>
      <c r="B76" s="141" t="s">
        <v>135</v>
      </c>
      <c r="C76" s="425">
        <f t="shared" ref="C76:D79" si="52">SUM(I76,L76,O76,R76,U76,X76,AA76,AD76,AG76,AJ76)</f>
        <v>15</v>
      </c>
      <c r="D76" s="203">
        <f t="shared" si="52"/>
        <v>15</v>
      </c>
      <c r="E76" s="204">
        <f>SUM(C76:D76)</f>
        <v>30</v>
      </c>
      <c r="F76" s="205">
        <f>SUM(K76,N76,Q76,T76,W76,Z76,AC76,AF76,AI76,AL76,)</f>
        <v>3</v>
      </c>
      <c r="G76" s="206">
        <f>F76*25</f>
        <v>75</v>
      </c>
      <c r="H76" s="207">
        <f>E76/25</f>
        <v>1.2</v>
      </c>
      <c r="I76" s="426"/>
      <c r="J76" s="427"/>
      <c r="K76" s="428"/>
      <c r="L76" s="426"/>
      <c r="M76" s="427"/>
      <c r="N76" s="429"/>
      <c r="O76" s="430"/>
      <c r="P76" s="427"/>
      <c r="Q76" s="428"/>
      <c r="R76" s="426"/>
      <c r="S76" s="427"/>
      <c r="T76" s="429"/>
      <c r="U76" s="430"/>
      <c r="V76" s="427"/>
      <c r="W76" s="428"/>
      <c r="X76" s="426"/>
      <c r="Y76" s="427"/>
      <c r="Z76" s="429"/>
      <c r="AA76" s="431">
        <v>15</v>
      </c>
      <c r="AB76" s="427">
        <v>15</v>
      </c>
      <c r="AC76" s="428">
        <v>3</v>
      </c>
      <c r="AD76" s="431"/>
      <c r="AE76" s="427"/>
      <c r="AF76" s="428"/>
      <c r="AG76" s="431"/>
      <c r="AH76" s="427"/>
      <c r="AI76" s="428"/>
      <c r="AJ76" s="431"/>
      <c r="AK76" s="427"/>
      <c r="AL76" s="428"/>
      <c r="AM76" s="432" t="s">
        <v>71</v>
      </c>
      <c r="AN76" s="422"/>
      <c r="AO76" s="23"/>
      <c r="AP76" s="48">
        <f>D76/25</f>
        <v>0.6</v>
      </c>
      <c r="AQ76" s="49">
        <v>0.5</v>
      </c>
      <c r="AR76" s="49">
        <f>E76/25</f>
        <v>1.2</v>
      </c>
      <c r="AS76" s="48"/>
      <c r="AT76" s="50"/>
    </row>
    <row r="77" spans="1:50" s="20" customFormat="1" ht="10.15" customHeight="1">
      <c r="A77" s="183"/>
      <c r="B77" s="142" t="s">
        <v>136</v>
      </c>
      <c r="C77" s="343">
        <f t="shared" si="52"/>
        <v>15</v>
      </c>
      <c r="D77" s="218">
        <f t="shared" si="52"/>
        <v>30</v>
      </c>
      <c r="E77" s="233">
        <f>SUM(C77:D77)</f>
        <v>45</v>
      </c>
      <c r="F77" s="234">
        <f>SUM(K77,N77,Q77,T77,W77,Z77,AC77,AF77,AI77,AL77,)</f>
        <v>4</v>
      </c>
      <c r="G77" s="235">
        <f>F77*25</f>
        <v>100</v>
      </c>
      <c r="H77" s="246">
        <f>E77/25</f>
        <v>1.8</v>
      </c>
      <c r="I77" s="433"/>
      <c r="J77" s="434"/>
      <c r="K77" s="435"/>
      <c r="L77" s="433"/>
      <c r="M77" s="434"/>
      <c r="N77" s="436"/>
      <c r="O77" s="437"/>
      <c r="P77" s="434"/>
      <c r="Q77" s="435"/>
      <c r="R77" s="433"/>
      <c r="S77" s="434"/>
      <c r="T77" s="436"/>
      <c r="U77" s="437"/>
      <c r="V77" s="434"/>
      <c r="W77" s="435"/>
      <c r="X77" s="433"/>
      <c r="Y77" s="434"/>
      <c r="Z77" s="436"/>
      <c r="AA77" s="438"/>
      <c r="AB77" s="434"/>
      <c r="AC77" s="435"/>
      <c r="AD77" s="438"/>
      <c r="AE77" s="434"/>
      <c r="AF77" s="435"/>
      <c r="AG77" s="438">
        <v>15</v>
      </c>
      <c r="AH77" s="434">
        <v>30</v>
      </c>
      <c r="AI77" s="435">
        <v>4</v>
      </c>
      <c r="AJ77" s="438"/>
      <c r="AK77" s="434"/>
      <c r="AL77" s="435"/>
      <c r="AM77" s="439" t="s">
        <v>137</v>
      </c>
      <c r="AN77" s="231"/>
      <c r="AO77" s="23"/>
      <c r="AP77" s="48">
        <f>D77/25</f>
        <v>1.2</v>
      </c>
      <c r="AQ77" s="49">
        <v>1</v>
      </c>
      <c r="AR77" s="49">
        <f>E77/25</f>
        <v>1.8</v>
      </c>
      <c r="AS77" s="48"/>
      <c r="AT77" s="50"/>
    </row>
    <row r="78" spans="1:50" s="20" customFormat="1" ht="10.15" customHeight="1">
      <c r="A78" s="183"/>
      <c r="B78" s="141" t="s">
        <v>138</v>
      </c>
      <c r="C78" s="343">
        <f t="shared" si="52"/>
        <v>0</v>
      </c>
      <c r="D78" s="218">
        <f t="shared" si="52"/>
        <v>45</v>
      </c>
      <c r="E78" s="233">
        <f>SUM(C78:D78)</f>
        <v>45</v>
      </c>
      <c r="F78" s="234">
        <f>SUM(K78,N78,Q78,T78,W78,Z78,AC78,AF78,AI78,AL78,)</f>
        <v>6</v>
      </c>
      <c r="G78" s="235">
        <f>F78*25</f>
        <v>150</v>
      </c>
      <c r="H78" s="246">
        <f>E78/25</f>
        <v>1.8</v>
      </c>
      <c r="I78" s="229"/>
      <c r="J78" s="224"/>
      <c r="K78" s="225"/>
      <c r="L78" s="229"/>
      <c r="M78" s="224"/>
      <c r="N78" s="227"/>
      <c r="O78" s="340"/>
      <c r="P78" s="224"/>
      <c r="Q78" s="225"/>
      <c r="R78" s="229"/>
      <c r="S78" s="224"/>
      <c r="T78" s="227"/>
      <c r="U78" s="340"/>
      <c r="V78" s="224"/>
      <c r="W78" s="225"/>
      <c r="X78" s="229"/>
      <c r="Y78" s="224"/>
      <c r="Z78" s="227"/>
      <c r="AA78" s="228"/>
      <c r="AB78" s="224"/>
      <c r="AC78" s="225"/>
      <c r="AD78" s="228">
        <v>0</v>
      </c>
      <c r="AE78" s="224">
        <v>15</v>
      </c>
      <c r="AF78" s="225">
        <v>2</v>
      </c>
      <c r="AG78" s="228">
        <v>0</v>
      </c>
      <c r="AH78" s="224">
        <v>15</v>
      </c>
      <c r="AI78" s="225">
        <v>2</v>
      </c>
      <c r="AJ78" s="228">
        <v>0</v>
      </c>
      <c r="AK78" s="224">
        <v>15</v>
      </c>
      <c r="AL78" s="225">
        <v>2</v>
      </c>
      <c r="AM78" s="439" t="s">
        <v>82</v>
      </c>
      <c r="AN78" s="231"/>
      <c r="AO78" s="23"/>
      <c r="AP78" s="48">
        <f>D78/25</f>
        <v>1.8</v>
      </c>
      <c r="AQ78" s="49">
        <v>0</v>
      </c>
      <c r="AR78" s="49">
        <f>E78/25</f>
        <v>1.8</v>
      </c>
      <c r="AS78" s="48"/>
      <c r="AT78" s="50"/>
    </row>
    <row r="79" spans="1:50" s="20" customFormat="1" ht="10.15" customHeight="1">
      <c r="A79" s="183"/>
      <c r="B79" s="141" t="s">
        <v>139</v>
      </c>
      <c r="C79" s="359">
        <f t="shared" si="52"/>
        <v>0</v>
      </c>
      <c r="D79" s="360">
        <f t="shared" si="52"/>
        <v>0</v>
      </c>
      <c r="E79" s="423">
        <f>SUM(C79:D79)</f>
        <v>0</v>
      </c>
      <c r="F79" s="424">
        <f>SUM(K79,N79,Q79,T79,W79,Z79,AC79,AF79,AI79,AL79,)</f>
        <v>5</v>
      </c>
      <c r="G79" s="363">
        <f>F79*25</f>
        <v>125</v>
      </c>
      <c r="H79" s="440">
        <v>2.5</v>
      </c>
      <c r="I79" s="275"/>
      <c r="J79" s="270"/>
      <c r="K79" s="271"/>
      <c r="L79" s="275"/>
      <c r="M79" s="270"/>
      <c r="N79" s="273"/>
      <c r="O79" s="299"/>
      <c r="P79" s="270"/>
      <c r="Q79" s="271"/>
      <c r="R79" s="275"/>
      <c r="S79" s="270"/>
      <c r="T79" s="273"/>
      <c r="U79" s="299"/>
      <c r="V79" s="270"/>
      <c r="W79" s="271"/>
      <c r="X79" s="275"/>
      <c r="Y79" s="270"/>
      <c r="Z79" s="273"/>
      <c r="AA79" s="274"/>
      <c r="AB79" s="270"/>
      <c r="AC79" s="271"/>
      <c r="AD79" s="274"/>
      <c r="AE79" s="270"/>
      <c r="AF79" s="271"/>
      <c r="AG79" s="274">
        <v>0</v>
      </c>
      <c r="AH79" s="270">
        <v>0</v>
      </c>
      <c r="AI79" s="271">
        <v>2</v>
      </c>
      <c r="AJ79" s="274">
        <v>0</v>
      </c>
      <c r="AK79" s="270">
        <v>0</v>
      </c>
      <c r="AL79" s="271">
        <v>3</v>
      </c>
      <c r="AM79" s="441" t="s">
        <v>140</v>
      </c>
      <c r="AN79" s="416" t="s">
        <v>61</v>
      </c>
      <c r="AO79" s="23"/>
      <c r="AP79" s="48">
        <f>D79/25</f>
        <v>0</v>
      </c>
      <c r="AQ79" s="49">
        <v>2</v>
      </c>
      <c r="AR79" s="49">
        <f>H79</f>
        <v>2.5</v>
      </c>
      <c r="AS79" s="48"/>
      <c r="AT79" s="50"/>
    </row>
    <row r="80" spans="1:50" s="3" customFormat="1" ht="10.15" customHeight="1">
      <c r="A80" s="188"/>
      <c r="B80" s="125" t="s">
        <v>83</v>
      </c>
      <c r="C80" s="442">
        <f t="shared" ref="C80:H80" si="53">SUM(C76:C79)</f>
        <v>30</v>
      </c>
      <c r="D80" s="443">
        <f t="shared" si="53"/>
        <v>90</v>
      </c>
      <c r="E80" s="444">
        <f t="shared" si="53"/>
        <v>120</v>
      </c>
      <c r="F80" s="445">
        <f t="shared" si="53"/>
        <v>18</v>
      </c>
      <c r="G80" s="446">
        <f t="shared" si="53"/>
        <v>450</v>
      </c>
      <c r="H80" s="447">
        <f t="shared" si="53"/>
        <v>7.3</v>
      </c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284"/>
      <c r="V80" s="284"/>
      <c r="W80" s="284"/>
      <c r="X80" s="284"/>
      <c r="Y80" s="284"/>
      <c r="Z80" s="284"/>
      <c r="AA80" s="284"/>
      <c r="AB80" s="284"/>
      <c r="AC80" s="284"/>
      <c r="AD80" s="284"/>
      <c r="AE80" s="284"/>
      <c r="AF80" s="284"/>
      <c r="AG80" s="284"/>
      <c r="AH80" s="284"/>
      <c r="AI80" s="284"/>
      <c r="AJ80" s="284"/>
      <c r="AK80" s="284"/>
      <c r="AL80" s="284"/>
      <c r="AM80" s="492"/>
      <c r="AN80" s="492"/>
      <c r="AO80" s="56"/>
      <c r="AP80" s="57"/>
      <c r="AQ80" s="57"/>
      <c r="AR80" s="57"/>
      <c r="AS80" s="57"/>
      <c r="AT80" s="57"/>
    </row>
    <row r="81" spans="1:47" s="3" customFormat="1" ht="10.15" customHeight="1">
      <c r="A81" s="189"/>
      <c r="B81" s="143" t="s">
        <v>141</v>
      </c>
      <c r="C81" s="448"/>
      <c r="D81" s="448"/>
      <c r="E81" s="448"/>
      <c r="F81" s="449"/>
      <c r="G81" s="450"/>
      <c r="H81" s="451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/>
      <c r="X81" s="284"/>
      <c r="Y81" s="284"/>
      <c r="Z81" s="284"/>
      <c r="AA81" s="284"/>
      <c r="AB81" s="284"/>
      <c r="AC81" s="284"/>
      <c r="AD81" s="284"/>
      <c r="AE81" s="284"/>
      <c r="AF81" s="284"/>
      <c r="AG81" s="284"/>
      <c r="AH81" s="284"/>
      <c r="AI81" s="284"/>
      <c r="AJ81" s="284"/>
      <c r="AK81" s="284"/>
      <c r="AL81" s="284"/>
      <c r="AM81" s="492"/>
      <c r="AN81" s="492"/>
      <c r="AO81" s="56"/>
      <c r="AP81" s="57"/>
      <c r="AQ81" s="57"/>
      <c r="AR81" s="57"/>
      <c r="AS81" s="57"/>
      <c r="AT81" s="57"/>
    </row>
    <row r="82" spans="1:47" s="3" customFormat="1" ht="10.15" customHeight="1">
      <c r="A82" s="190"/>
      <c r="B82" s="144" t="s">
        <v>142</v>
      </c>
      <c r="C82" s="452">
        <f>SUM(I82,L82,O82,R82,U82,X82,AA82,AD82,AG82,AJ82)</f>
        <v>0</v>
      </c>
      <c r="D82" s="453">
        <v>0</v>
      </c>
      <c r="E82" s="454">
        <v>180</v>
      </c>
      <c r="F82" s="455">
        <v>11</v>
      </c>
      <c r="G82" s="456">
        <f>F82*25</f>
        <v>275</v>
      </c>
      <c r="H82" s="457">
        <v>7</v>
      </c>
      <c r="I82" s="426"/>
      <c r="J82" s="427"/>
      <c r="K82" s="458"/>
      <c r="L82" s="426"/>
      <c r="M82" s="427"/>
      <c r="N82" s="458"/>
      <c r="O82" s="426"/>
      <c r="P82" s="427"/>
      <c r="Q82" s="458"/>
      <c r="R82" s="459"/>
      <c r="S82" s="209"/>
      <c r="T82" s="460"/>
      <c r="U82" s="426"/>
      <c r="V82" s="427"/>
      <c r="W82" s="458"/>
      <c r="X82" s="459"/>
      <c r="Y82" s="209"/>
      <c r="Z82" s="460"/>
      <c r="AA82" s="461"/>
      <c r="AB82" s="209"/>
      <c r="AC82" s="388"/>
      <c r="AD82" s="461"/>
      <c r="AE82" s="209">
        <f>E82</f>
        <v>180</v>
      </c>
      <c r="AF82" s="388">
        <f>F82</f>
        <v>11</v>
      </c>
      <c r="AG82" s="461"/>
      <c r="AH82" s="209"/>
      <c r="AI82" s="388"/>
      <c r="AJ82" s="461"/>
      <c r="AK82" s="209"/>
      <c r="AL82" s="388"/>
      <c r="AM82" s="432" t="s">
        <v>131</v>
      </c>
      <c r="AN82" s="422"/>
      <c r="AO82" s="56"/>
      <c r="AP82" s="154">
        <f>E82/25</f>
        <v>7.2</v>
      </c>
      <c r="AQ82" s="153">
        <f>F82</f>
        <v>11</v>
      </c>
      <c r="AR82" s="153">
        <f>H82</f>
        <v>7</v>
      </c>
      <c r="AS82" s="152"/>
      <c r="AT82" s="151"/>
    </row>
    <row r="83" spans="1:47" s="3" customFormat="1" ht="10.15" customHeight="1">
      <c r="A83" s="191"/>
      <c r="B83" s="145" t="s">
        <v>143</v>
      </c>
      <c r="C83" s="462">
        <f>SUM(I83,L83,O83,R83,U83,X83,AA83,AD83,AG83,AJ83)</f>
        <v>0</v>
      </c>
      <c r="D83" s="353">
        <v>0</v>
      </c>
      <c r="E83" s="376">
        <v>150</v>
      </c>
      <c r="F83" s="463">
        <v>9</v>
      </c>
      <c r="G83" s="257">
        <f>F83*25</f>
        <v>225</v>
      </c>
      <c r="H83" s="222">
        <v>5</v>
      </c>
      <c r="I83" s="433"/>
      <c r="J83" s="434"/>
      <c r="K83" s="464"/>
      <c r="L83" s="433"/>
      <c r="M83" s="434"/>
      <c r="N83" s="464"/>
      <c r="O83" s="433"/>
      <c r="P83" s="434"/>
      <c r="Q83" s="464"/>
      <c r="R83" s="465"/>
      <c r="S83" s="238"/>
      <c r="T83" s="466"/>
      <c r="U83" s="433"/>
      <c r="V83" s="434"/>
      <c r="W83" s="464"/>
      <c r="X83" s="465"/>
      <c r="Y83" s="238"/>
      <c r="Z83" s="466"/>
      <c r="AA83" s="395"/>
      <c r="AB83" s="238"/>
      <c r="AC83" s="396"/>
      <c r="AD83" s="395"/>
      <c r="AE83" s="238"/>
      <c r="AF83" s="396"/>
      <c r="AG83" s="395"/>
      <c r="AH83" s="238">
        <f>E83</f>
        <v>150</v>
      </c>
      <c r="AI83" s="396">
        <f>F83</f>
        <v>9</v>
      </c>
      <c r="AJ83" s="395"/>
      <c r="AK83" s="238"/>
      <c r="AL83" s="396"/>
      <c r="AM83" s="439" t="s">
        <v>137</v>
      </c>
      <c r="AN83" s="231"/>
      <c r="AO83" s="56"/>
      <c r="AP83" s="154">
        <f>E83/25</f>
        <v>6</v>
      </c>
      <c r="AQ83" s="153">
        <f>F83</f>
        <v>9</v>
      </c>
      <c r="AR83" s="153">
        <f>H83</f>
        <v>5</v>
      </c>
      <c r="AS83" s="152"/>
      <c r="AT83" s="151"/>
    </row>
    <row r="84" spans="1:47" s="3" customFormat="1" ht="10.15" customHeight="1">
      <c r="A84" s="191"/>
      <c r="B84" s="145" t="s">
        <v>144</v>
      </c>
      <c r="C84" s="462">
        <f>SUM(I84,L84,O84,R84,U84,X84,AA84,AD84,AG84,AJ84)</f>
        <v>0</v>
      </c>
      <c r="D84" s="353">
        <v>0</v>
      </c>
      <c r="E84" s="376">
        <v>20</v>
      </c>
      <c r="F84" s="463">
        <v>1</v>
      </c>
      <c r="G84" s="257">
        <f>F84*25</f>
        <v>25</v>
      </c>
      <c r="H84" s="246">
        <v>1</v>
      </c>
      <c r="I84" s="229"/>
      <c r="J84" s="224"/>
      <c r="K84" s="467"/>
      <c r="L84" s="229"/>
      <c r="M84" s="224"/>
      <c r="N84" s="467"/>
      <c r="O84" s="229"/>
      <c r="P84" s="224"/>
      <c r="Q84" s="467"/>
      <c r="R84" s="465"/>
      <c r="S84" s="238"/>
      <c r="T84" s="466"/>
      <c r="U84" s="229"/>
      <c r="V84" s="224"/>
      <c r="W84" s="467"/>
      <c r="X84" s="465"/>
      <c r="Y84" s="238"/>
      <c r="Z84" s="466"/>
      <c r="AA84" s="395"/>
      <c r="AB84" s="238">
        <v>20</v>
      </c>
      <c r="AC84" s="396">
        <v>1</v>
      </c>
      <c r="AD84" s="395"/>
      <c r="AE84" s="238"/>
      <c r="AF84" s="396"/>
      <c r="AG84" s="395"/>
      <c r="AH84" s="238"/>
      <c r="AI84" s="396"/>
      <c r="AJ84" s="395"/>
      <c r="AK84" s="238"/>
      <c r="AL84" s="396"/>
      <c r="AM84" s="439" t="s">
        <v>71</v>
      </c>
      <c r="AN84" s="231"/>
      <c r="AO84" s="56"/>
      <c r="AP84" s="154">
        <f>E84/25</f>
        <v>0.8</v>
      </c>
      <c r="AQ84" s="153">
        <f>F84</f>
        <v>1</v>
      </c>
      <c r="AR84" s="153">
        <f>H84</f>
        <v>1</v>
      </c>
      <c r="AS84" s="152"/>
      <c r="AT84" s="151"/>
    </row>
    <row r="85" spans="1:47" s="4" customFormat="1" ht="10.15" customHeight="1">
      <c r="A85" s="192"/>
      <c r="B85" s="146" t="s">
        <v>145</v>
      </c>
      <c r="C85" s="462">
        <f>SUM(I85,L85,O85,R85,U85,X85,AA85,AD85,AG85,AJ85)</f>
        <v>0</v>
      </c>
      <c r="D85" s="353">
        <v>0</v>
      </c>
      <c r="E85" s="376">
        <v>30</v>
      </c>
      <c r="F85" s="463">
        <v>2</v>
      </c>
      <c r="G85" s="257">
        <f>F85*25</f>
        <v>50</v>
      </c>
      <c r="H85" s="246">
        <v>0</v>
      </c>
      <c r="I85" s="229"/>
      <c r="J85" s="224"/>
      <c r="K85" s="467"/>
      <c r="L85" s="229"/>
      <c r="M85" s="224"/>
      <c r="N85" s="467"/>
      <c r="O85" s="229"/>
      <c r="P85" s="224"/>
      <c r="Q85" s="467"/>
      <c r="R85" s="465"/>
      <c r="S85" s="238"/>
      <c r="T85" s="466"/>
      <c r="U85" s="229"/>
      <c r="V85" s="224"/>
      <c r="W85" s="467"/>
      <c r="X85" s="465"/>
      <c r="Y85" s="238"/>
      <c r="Z85" s="466"/>
      <c r="AA85" s="395"/>
      <c r="AB85" s="238"/>
      <c r="AC85" s="396"/>
      <c r="AD85" s="395"/>
      <c r="AE85" s="238">
        <v>30</v>
      </c>
      <c r="AF85" s="396">
        <v>2</v>
      </c>
      <c r="AG85" s="395"/>
      <c r="AH85" s="238"/>
      <c r="AI85" s="396"/>
      <c r="AJ85" s="395"/>
      <c r="AK85" s="238"/>
      <c r="AL85" s="396"/>
      <c r="AM85" s="439" t="s">
        <v>146</v>
      </c>
      <c r="AN85" s="231"/>
      <c r="AO85" s="29"/>
      <c r="AP85" s="154">
        <f>E85/25</f>
        <v>1.2</v>
      </c>
      <c r="AQ85" s="153">
        <f>F85</f>
        <v>2</v>
      </c>
      <c r="AR85" s="153">
        <f>H85</f>
        <v>0</v>
      </c>
      <c r="AS85" s="152"/>
      <c r="AT85" s="151"/>
    </row>
    <row r="86" spans="1:47" s="20" customFormat="1" ht="10.15" customHeight="1">
      <c r="A86" s="193"/>
      <c r="B86" s="68" t="s">
        <v>147</v>
      </c>
      <c r="C86" s="468">
        <f>SUM(I86,L86,O86,R86,U86,X86,AA86,AD86,AG86,AJ86)</f>
        <v>0</v>
      </c>
      <c r="D86" s="469">
        <v>0</v>
      </c>
      <c r="E86" s="470">
        <v>80</v>
      </c>
      <c r="F86" s="471">
        <v>4</v>
      </c>
      <c r="G86" s="472">
        <f>F86*25</f>
        <v>100</v>
      </c>
      <c r="H86" s="440">
        <v>2</v>
      </c>
      <c r="I86" s="275"/>
      <c r="J86" s="270"/>
      <c r="K86" s="300"/>
      <c r="L86" s="275"/>
      <c r="M86" s="270"/>
      <c r="N86" s="300"/>
      <c r="O86" s="275"/>
      <c r="P86" s="270"/>
      <c r="Q86" s="300"/>
      <c r="R86" s="275"/>
      <c r="S86" s="270"/>
      <c r="T86" s="273"/>
      <c r="U86" s="275"/>
      <c r="V86" s="270"/>
      <c r="W86" s="300"/>
      <c r="X86" s="275"/>
      <c r="Y86" s="270">
        <v>40</v>
      </c>
      <c r="Z86" s="273">
        <v>2</v>
      </c>
      <c r="AA86" s="274"/>
      <c r="AB86" s="270"/>
      <c r="AC86" s="271"/>
      <c r="AD86" s="274"/>
      <c r="AE86" s="270"/>
      <c r="AF86" s="271"/>
      <c r="AG86" s="274"/>
      <c r="AH86" s="270"/>
      <c r="AI86" s="271"/>
      <c r="AJ86" s="274"/>
      <c r="AK86" s="270">
        <v>40</v>
      </c>
      <c r="AL86" s="271">
        <v>2</v>
      </c>
      <c r="AM86" s="441" t="s">
        <v>148</v>
      </c>
      <c r="AN86" s="416"/>
      <c r="AO86" s="23"/>
      <c r="AP86" s="59">
        <f>E86/25</f>
        <v>3.2</v>
      </c>
      <c r="AQ86" s="49">
        <f>F86</f>
        <v>4</v>
      </c>
      <c r="AR86" s="49">
        <f>H86</f>
        <v>2</v>
      </c>
      <c r="AS86" s="48"/>
      <c r="AT86" s="48"/>
    </row>
    <row r="87" spans="1:47" s="3" customFormat="1" ht="10.15" customHeight="1">
      <c r="A87" s="481" t="s">
        <v>83</v>
      </c>
      <c r="B87" s="481"/>
      <c r="C87" s="52">
        <f t="shared" ref="C87:G87" si="54">SUM(C82:C86)</f>
        <v>0</v>
      </c>
      <c r="D87" s="53">
        <f t="shared" si="54"/>
        <v>0</v>
      </c>
      <c r="E87" s="70">
        <f>SUM(E82:E86)</f>
        <v>460</v>
      </c>
      <c r="F87" s="71">
        <f t="shared" si="54"/>
        <v>27</v>
      </c>
      <c r="G87" s="65">
        <f t="shared" si="54"/>
        <v>675</v>
      </c>
      <c r="H87" s="66">
        <f>SUM(H82:H86)</f>
        <v>15</v>
      </c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495"/>
      <c r="AN87" s="495"/>
      <c r="AO87" s="56"/>
      <c r="AP87" s="56"/>
      <c r="AQ87" s="56"/>
      <c r="AR87" s="56"/>
      <c r="AS87" s="56"/>
      <c r="AT87" s="56"/>
    </row>
    <row r="88" spans="1:47" ht="10.15" customHeight="1">
      <c r="A88" s="482" t="s">
        <v>149</v>
      </c>
      <c r="B88" s="482"/>
      <c r="C88" s="73">
        <f t="shared" ref="C88:G88" si="55">SUM(C32,C67,C40,C60,C74,C80,C87)</f>
        <v>942</v>
      </c>
      <c r="D88" s="74">
        <f t="shared" si="55"/>
        <v>2543</v>
      </c>
      <c r="E88" s="150">
        <f>SUM(E32,E67,E40,E60,E74,E80,E87)</f>
        <v>3945</v>
      </c>
      <c r="F88" s="75">
        <f t="shared" si="55"/>
        <v>300</v>
      </c>
      <c r="G88" s="147">
        <f t="shared" si="55"/>
        <v>7500</v>
      </c>
      <c r="H88" s="148">
        <f>SUM(H32,H67,H40,H60,H74,H80,H87)</f>
        <v>156.9</v>
      </c>
      <c r="I88" s="76">
        <f t="shared" ref="I88:AL88" si="56">SUM(I6:I87)</f>
        <v>150</v>
      </c>
      <c r="J88" s="77">
        <f t="shared" si="56"/>
        <v>300</v>
      </c>
      <c r="K88" s="78">
        <f t="shared" si="56"/>
        <v>31</v>
      </c>
      <c r="L88" s="79">
        <f t="shared" si="56"/>
        <v>85</v>
      </c>
      <c r="M88" s="77">
        <f t="shared" si="56"/>
        <v>355</v>
      </c>
      <c r="N88" s="78">
        <f t="shared" si="56"/>
        <v>32</v>
      </c>
      <c r="O88" s="79">
        <f t="shared" si="56"/>
        <v>92</v>
      </c>
      <c r="P88" s="77">
        <f t="shared" si="56"/>
        <v>313</v>
      </c>
      <c r="Q88" s="78">
        <f t="shared" si="56"/>
        <v>31</v>
      </c>
      <c r="R88" s="79">
        <f t="shared" si="56"/>
        <v>95</v>
      </c>
      <c r="S88" s="77">
        <f t="shared" si="56"/>
        <v>270</v>
      </c>
      <c r="T88" s="78">
        <f t="shared" si="56"/>
        <v>31</v>
      </c>
      <c r="U88" s="79">
        <f t="shared" si="56"/>
        <v>135</v>
      </c>
      <c r="V88" s="77">
        <f t="shared" si="56"/>
        <v>315</v>
      </c>
      <c r="W88" s="78">
        <f t="shared" si="56"/>
        <v>30</v>
      </c>
      <c r="X88" s="79">
        <f t="shared" si="56"/>
        <v>75</v>
      </c>
      <c r="Y88" s="77">
        <f t="shared" si="56"/>
        <v>295</v>
      </c>
      <c r="Z88" s="78">
        <f t="shared" si="56"/>
        <v>29</v>
      </c>
      <c r="AA88" s="79">
        <f t="shared" si="56"/>
        <v>115</v>
      </c>
      <c r="AB88" s="77">
        <f t="shared" si="56"/>
        <v>275</v>
      </c>
      <c r="AC88" s="78">
        <f t="shared" si="56"/>
        <v>31</v>
      </c>
      <c r="AD88" s="79">
        <f t="shared" si="56"/>
        <v>30</v>
      </c>
      <c r="AE88" s="77">
        <f t="shared" si="56"/>
        <v>360</v>
      </c>
      <c r="AF88" s="78">
        <f t="shared" si="56"/>
        <v>29</v>
      </c>
      <c r="AG88" s="79">
        <f t="shared" si="56"/>
        <v>60</v>
      </c>
      <c r="AH88" s="77">
        <f t="shared" si="56"/>
        <v>300</v>
      </c>
      <c r="AI88" s="78">
        <f t="shared" si="56"/>
        <v>28</v>
      </c>
      <c r="AJ88" s="79">
        <f t="shared" si="56"/>
        <v>105</v>
      </c>
      <c r="AK88" s="77">
        <f t="shared" si="56"/>
        <v>220</v>
      </c>
      <c r="AL88" s="80">
        <f t="shared" si="56"/>
        <v>28</v>
      </c>
      <c r="AM88" s="81">
        <f>SUM(K88,N88,Q88,T88,W88,Z88,AC88,AF88,AI88,AL88)</f>
        <v>300</v>
      </c>
      <c r="AN88" s="29"/>
      <c r="AO88" s="82" t="s">
        <v>150</v>
      </c>
      <c r="AP88" s="67">
        <f>SUM(AP6:AP31,AP34:AP39,AP42:AP59,AP62:AP66,AP69:AP73,AP76:AP79,AP82:AP86,)</f>
        <v>120.12000000000002</v>
      </c>
      <c r="AQ88" s="83">
        <f>SUM(AQ6:AQ31,AQ34:AQ39,AQ42:AQ59,AQ62:AQ66,AQ69:AQ73,AQ76:AQ79,AQ82:AQ86)</f>
        <v>151.6</v>
      </c>
      <c r="AR88" s="83">
        <f>SUM(AR6:AR31,AR34:AR39,AR42:AR59,AR62:AR66,AR69:AR73,AR76:AR79,AR82:AR86,)</f>
        <v>156.9</v>
      </c>
      <c r="AS88" s="67">
        <f>SUM(AS6:AS31,AS34:AS39,AS42:AS59,AS62:AS66,AS69:AS73,AS76:AS79,AS82:AS86,)</f>
        <v>51</v>
      </c>
      <c r="AT88" s="67">
        <f>SUM(AT6:AT31,AT34:AT39,AT42:AT59,AT62:AT66,AT69:AT73,AT76:AT79,AT82:AT86,)</f>
        <v>36</v>
      </c>
      <c r="AU88" s="28"/>
    </row>
    <row r="89" spans="1:47" ht="9" customHeight="1">
      <c r="A89" s="194"/>
      <c r="B89" s="84"/>
      <c r="C89" s="85"/>
      <c r="D89" s="473" t="s">
        <v>151</v>
      </c>
      <c r="E89" s="149">
        <f>SUM(E32,E40,E60,E67,E74,E80)+180+150+20+60</f>
        <v>3895</v>
      </c>
      <c r="F89" s="85"/>
      <c r="G89" s="86"/>
      <c r="H89" s="474" t="s">
        <v>152</v>
      </c>
      <c r="I89" s="87">
        <f t="shared" ref="I89:AL89" si="57">SUM(I6:I80)</f>
        <v>150</v>
      </c>
      <c r="J89" s="88">
        <f t="shared" si="57"/>
        <v>300</v>
      </c>
      <c r="K89" s="89">
        <f t="shared" si="57"/>
        <v>31</v>
      </c>
      <c r="L89" s="90">
        <f t="shared" si="57"/>
        <v>85</v>
      </c>
      <c r="M89" s="88">
        <f t="shared" si="57"/>
        <v>355</v>
      </c>
      <c r="N89" s="89">
        <f t="shared" si="57"/>
        <v>32</v>
      </c>
      <c r="O89" s="90">
        <f t="shared" si="57"/>
        <v>92</v>
      </c>
      <c r="P89" s="88">
        <f t="shared" si="57"/>
        <v>313</v>
      </c>
      <c r="Q89" s="89">
        <f t="shared" si="57"/>
        <v>31</v>
      </c>
      <c r="R89" s="90">
        <f t="shared" si="57"/>
        <v>95</v>
      </c>
      <c r="S89" s="88">
        <f t="shared" si="57"/>
        <v>270</v>
      </c>
      <c r="T89" s="89">
        <f t="shared" si="57"/>
        <v>31</v>
      </c>
      <c r="U89" s="90">
        <f t="shared" si="57"/>
        <v>135</v>
      </c>
      <c r="V89" s="88">
        <f t="shared" si="57"/>
        <v>315</v>
      </c>
      <c r="W89" s="89">
        <f t="shared" si="57"/>
        <v>30</v>
      </c>
      <c r="X89" s="90">
        <f t="shared" si="57"/>
        <v>75</v>
      </c>
      <c r="Y89" s="88">
        <f t="shared" si="57"/>
        <v>255</v>
      </c>
      <c r="Z89" s="89">
        <f t="shared" si="57"/>
        <v>27</v>
      </c>
      <c r="AA89" s="90">
        <f t="shared" si="57"/>
        <v>115</v>
      </c>
      <c r="AB89" s="88">
        <f t="shared" si="57"/>
        <v>255</v>
      </c>
      <c r="AC89" s="89">
        <f t="shared" si="57"/>
        <v>30</v>
      </c>
      <c r="AD89" s="90">
        <f t="shared" si="57"/>
        <v>30</v>
      </c>
      <c r="AE89" s="88">
        <f t="shared" si="57"/>
        <v>150</v>
      </c>
      <c r="AF89" s="89">
        <f t="shared" si="57"/>
        <v>16</v>
      </c>
      <c r="AG89" s="90">
        <f t="shared" si="57"/>
        <v>60</v>
      </c>
      <c r="AH89" s="88">
        <f t="shared" si="57"/>
        <v>150</v>
      </c>
      <c r="AI89" s="89">
        <f t="shared" si="57"/>
        <v>19</v>
      </c>
      <c r="AJ89" s="90">
        <f t="shared" si="57"/>
        <v>105</v>
      </c>
      <c r="AK89" s="88">
        <f t="shared" si="57"/>
        <v>180</v>
      </c>
      <c r="AL89" s="91">
        <f t="shared" si="57"/>
        <v>26</v>
      </c>
      <c r="AM89" s="81"/>
      <c r="AN89" s="29"/>
      <c r="AO89" s="29"/>
      <c r="AP89" s="29"/>
      <c r="AQ89" s="156">
        <f>AQ88/$F88</f>
        <v>0.5053333333333333</v>
      </c>
      <c r="AR89" s="156">
        <f t="shared" ref="AR89:AT89" si="58">AR88/$F88</f>
        <v>0.52300000000000002</v>
      </c>
      <c r="AS89" s="156">
        <f t="shared" si="58"/>
        <v>0.17</v>
      </c>
      <c r="AT89" s="156">
        <f t="shared" si="58"/>
        <v>0.12</v>
      </c>
    </row>
    <row r="90" spans="1:47" ht="9" customHeight="1">
      <c r="A90" s="195" t="s">
        <v>153</v>
      </c>
      <c r="B90" s="92"/>
      <c r="C90" s="93"/>
      <c r="D90" s="93"/>
      <c r="E90" s="85"/>
      <c r="F90" s="85"/>
      <c r="G90" s="86"/>
      <c r="H90" s="94" t="s">
        <v>154</v>
      </c>
      <c r="I90" s="500">
        <v>12</v>
      </c>
      <c r="J90" s="496"/>
      <c r="K90" s="496"/>
      <c r="L90" s="498">
        <v>11</v>
      </c>
      <c r="M90" s="499"/>
      <c r="N90" s="499"/>
      <c r="O90" s="498">
        <v>11</v>
      </c>
      <c r="P90" s="499"/>
      <c r="Q90" s="499"/>
      <c r="R90" s="493">
        <v>12</v>
      </c>
      <c r="S90" s="493"/>
      <c r="T90" s="493"/>
      <c r="U90" s="496">
        <v>12</v>
      </c>
      <c r="V90" s="496"/>
      <c r="W90" s="496"/>
      <c r="X90" s="493" t="s">
        <v>155</v>
      </c>
      <c r="Y90" s="493"/>
      <c r="Z90" s="493"/>
      <c r="AA90" s="496">
        <v>11</v>
      </c>
      <c r="AB90" s="496"/>
      <c r="AC90" s="496"/>
      <c r="AD90" s="496">
        <v>10</v>
      </c>
      <c r="AE90" s="496"/>
      <c r="AF90" s="496"/>
      <c r="AG90" s="496">
        <v>10</v>
      </c>
      <c r="AH90" s="496"/>
      <c r="AI90" s="496"/>
      <c r="AJ90" s="496">
        <v>13</v>
      </c>
      <c r="AK90" s="496"/>
      <c r="AL90" s="497"/>
      <c r="AM90" s="72"/>
      <c r="AN90" s="29"/>
      <c r="AO90" s="29"/>
      <c r="AP90" s="29"/>
      <c r="AQ90" s="29"/>
      <c r="AR90" s="29"/>
      <c r="AS90" s="29"/>
      <c r="AT90" s="29"/>
    </row>
    <row r="91" spans="1:47" ht="9" customHeight="1">
      <c r="A91" s="196" t="s">
        <v>170</v>
      </c>
      <c r="B91" s="92"/>
      <c r="C91" s="95"/>
      <c r="D91" s="96"/>
      <c r="E91" s="96"/>
      <c r="F91" s="96"/>
      <c r="G91" s="95"/>
      <c r="H91" s="94" t="s">
        <v>156</v>
      </c>
      <c r="I91" s="498">
        <v>1</v>
      </c>
      <c r="J91" s="499"/>
      <c r="K91" s="499"/>
      <c r="L91" s="493" t="s">
        <v>157</v>
      </c>
      <c r="M91" s="493"/>
      <c r="N91" s="493"/>
      <c r="O91" s="493">
        <v>1</v>
      </c>
      <c r="P91" s="493"/>
      <c r="Q91" s="493"/>
      <c r="R91" s="493" t="s">
        <v>158</v>
      </c>
      <c r="S91" s="493"/>
      <c r="T91" s="493"/>
      <c r="U91" s="493" t="s">
        <v>159</v>
      </c>
      <c r="V91" s="493"/>
      <c r="W91" s="493"/>
      <c r="X91" s="493" t="s">
        <v>158</v>
      </c>
      <c r="Y91" s="493"/>
      <c r="Z91" s="493"/>
      <c r="AA91" s="493" t="s">
        <v>160</v>
      </c>
      <c r="AB91" s="493"/>
      <c r="AC91" s="493"/>
      <c r="AD91" s="493" t="s">
        <v>161</v>
      </c>
      <c r="AE91" s="493"/>
      <c r="AF91" s="493"/>
      <c r="AG91" s="493" t="s">
        <v>159</v>
      </c>
      <c r="AH91" s="493"/>
      <c r="AI91" s="493"/>
      <c r="AJ91" s="493" t="s">
        <v>160</v>
      </c>
      <c r="AK91" s="493"/>
      <c r="AL91" s="494"/>
      <c r="AM91" s="72"/>
      <c r="AN91" s="29"/>
      <c r="AO91" s="29"/>
      <c r="AP91" s="29"/>
      <c r="AQ91" s="29"/>
      <c r="AR91" s="29"/>
      <c r="AS91" s="29"/>
      <c r="AT91" s="29"/>
    </row>
    <row r="92" spans="1:47" s="8" customFormat="1" ht="12">
      <c r="A92" s="197" t="s">
        <v>162</v>
      </c>
      <c r="B92" s="29"/>
      <c r="C92" s="97"/>
      <c r="D92" s="97"/>
      <c r="E92" s="97"/>
      <c r="F92" s="157"/>
      <c r="G92" s="99"/>
      <c r="H92" s="98"/>
      <c r="I92" s="94"/>
      <c r="J92" s="94"/>
      <c r="K92" s="94"/>
      <c r="L92" s="100"/>
      <c r="M92" s="101"/>
      <c r="N92" s="101"/>
      <c r="O92" s="94"/>
      <c r="P92" s="94"/>
      <c r="Q92" s="94"/>
      <c r="R92" s="54"/>
      <c r="S92" s="102"/>
      <c r="T92" s="103"/>
      <c r="U92" s="103"/>
      <c r="V92" s="103"/>
      <c r="W92" s="104"/>
      <c r="X92" s="104"/>
      <c r="Y92" s="104"/>
      <c r="Z92" s="105"/>
      <c r="AA92" s="103"/>
      <c r="AB92" s="103"/>
      <c r="AC92" s="104"/>
      <c r="AD92" s="104"/>
      <c r="AE92" s="104"/>
      <c r="AF92" s="105"/>
      <c r="AG92" s="103"/>
      <c r="AH92" s="103"/>
      <c r="AI92" s="104"/>
      <c r="AJ92" s="104"/>
      <c r="AK92" s="104"/>
      <c r="AL92" s="105"/>
      <c r="AM92" s="84"/>
      <c r="AN92" s="105"/>
      <c r="AO92" s="105"/>
      <c r="AP92" s="105"/>
      <c r="AQ92" s="105"/>
      <c r="AR92" s="105"/>
      <c r="AS92" s="105"/>
      <c r="AT92" s="105"/>
    </row>
    <row r="93" spans="1:47" s="8" customFormat="1" ht="12">
      <c r="A93" s="197" t="s">
        <v>163</v>
      </c>
      <c r="B93" s="97"/>
      <c r="C93" s="97"/>
      <c r="D93" s="97"/>
      <c r="E93" s="97"/>
      <c r="F93" s="98"/>
      <c r="G93" s="99"/>
      <c r="H93" s="98"/>
      <c r="I93" s="94"/>
      <c r="J93" s="94"/>
      <c r="K93" s="94"/>
      <c r="L93" s="100"/>
      <c r="M93" s="101"/>
      <c r="N93" s="106"/>
      <c r="O93" s="94"/>
      <c r="P93" s="94"/>
      <c r="Q93" s="94"/>
      <c r="R93" s="54"/>
      <c r="S93" s="102"/>
      <c r="T93" s="103"/>
      <c r="U93" s="103"/>
      <c r="V93" s="103"/>
      <c r="W93" s="104"/>
      <c r="X93" s="104"/>
      <c r="Y93" s="104"/>
      <c r="Z93" s="105"/>
      <c r="AA93" s="103"/>
      <c r="AB93" s="103"/>
      <c r="AC93" s="104"/>
      <c r="AD93" s="104"/>
      <c r="AE93" s="104"/>
      <c r="AF93" s="105"/>
      <c r="AG93" s="103"/>
      <c r="AH93" s="103"/>
      <c r="AI93" s="104"/>
      <c r="AJ93" s="104"/>
      <c r="AK93" s="104"/>
      <c r="AL93" s="105"/>
      <c r="AM93" s="84"/>
      <c r="AN93" s="84"/>
      <c r="AO93" s="105"/>
      <c r="AP93" s="105"/>
      <c r="AQ93" s="105"/>
      <c r="AR93" s="105"/>
      <c r="AS93" s="105"/>
      <c r="AT93" s="105"/>
    </row>
    <row r="94" spans="1:47" s="8" customFormat="1" ht="12">
      <c r="A94" s="197" t="s">
        <v>164</v>
      </c>
      <c r="B94" s="97"/>
      <c r="C94" s="97"/>
      <c r="D94" s="97"/>
      <c r="E94" s="97"/>
      <c r="F94" s="98"/>
      <c r="G94" s="99"/>
      <c r="H94" s="98"/>
      <c r="I94" s="94"/>
      <c r="J94" s="94"/>
      <c r="K94" s="94"/>
      <c r="L94" s="100"/>
      <c r="M94" s="107"/>
      <c r="N94" s="54"/>
      <c r="O94" s="72"/>
      <c r="P94" s="72"/>
      <c r="Q94" s="72"/>
      <c r="R94" s="54"/>
      <c r="S94" s="102"/>
      <c r="T94" s="103"/>
      <c r="U94" s="103"/>
      <c r="V94" s="103"/>
      <c r="W94" s="104"/>
      <c r="X94" s="104"/>
      <c r="Y94" s="104"/>
      <c r="Z94" s="105"/>
      <c r="AA94" s="103"/>
      <c r="AB94" s="103"/>
      <c r="AC94" s="104"/>
      <c r="AD94" s="104"/>
      <c r="AE94" s="104"/>
      <c r="AF94" s="105"/>
      <c r="AG94" s="103"/>
      <c r="AH94" s="103"/>
      <c r="AI94" s="104"/>
      <c r="AJ94" s="104"/>
      <c r="AK94" s="104"/>
      <c r="AL94" s="105"/>
      <c r="AM94" s="84"/>
      <c r="AN94" s="84"/>
      <c r="AO94" s="105"/>
      <c r="AP94" s="105"/>
      <c r="AQ94" s="105"/>
      <c r="AR94" s="105"/>
      <c r="AS94" s="105"/>
      <c r="AT94" s="105"/>
    </row>
    <row r="95" spans="1:47" s="8" customFormat="1" ht="12">
      <c r="A95" s="197" t="s">
        <v>165</v>
      </c>
      <c r="B95" s="97"/>
      <c r="C95" s="97"/>
      <c r="D95" s="97"/>
      <c r="E95" s="97"/>
      <c r="F95" s="98"/>
      <c r="G95" s="99"/>
      <c r="H95" s="98"/>
      <c r="I95" s="94"/>
      <c r="J95" s="94"/>
      <c r="K95" s="94"/>
      <c r="L95" s="100"/>
      <c r="M95" s="107"/>
      <c r="N95" s="54"/>
      <c r="O95" s="72"/>
      <c r="P95" s="72"/>
      <c r="Q95" s="72"/>
      <c r="R95" s="54"/>
      <c r="S95" s="102"/>
      <c r="T95" s="103"/>
      <c r="U95" s="103"/>
      <c r="V95" s="103"/>
      <c r="W95" s="104"/>
      <c r="X95" s="104"/>
      <c r="Y95" s="104"/>
      <c r="Z95" s="105"/>
      <c r="AA95" s="103"/>
      <c r="AB95" s="103"/>
      <c r="AC95" s="104"/>
      <c r="AD95" s="104"/>
      <c r="AE95" s="104"/>
      <c r="AF95" s="105"/>
      <c r="AG95" s="103"/>
      <c r="AH95" s="103"/>
      <c r="AI95" s="104"/>
      <c r="AJ95" s="104"/>
      <c r="AK95" s="104"/>
      <c r="AL95" s="105"/>
      <c r="AM95" s="84"/>
      <c r="AN95" s="84"/>
      <c r="AO95" s="105"/>
      <c r="AP95" s="105"/>
      <c r="AQ95" s="105"/>
      <c r="AR95" s="105"/>
      <c r="AS95" s="105"/>
      <c r="AT95" s="105"/>
    </row>
    <row r="96" spans="1:47" s="8" customFormat="1" ht="25.9" customHeight="1">
      <c r="A96" s="476" t="s">
        <v>169</v>
      </c>
      <c r="B96" s="477"/>
      <c r="C96" s="97"/>
      <c r="D96" s="97"/>
      <c r="E96" s="97"/>
      <c r="F96" s="98"/>
      <c r="G96" s="99"/>
      <c r="H96" s="98"/>
      <c r="I96" s="94"/>
      <c r="J96" s="94"/>
      <c r="K96" s="94"/>
      <c r="L96" s="100"/>
      <c r="M96" s="107"/>
      <c r="N96" s="54"/>
      <c r="O96" s="72"/>
      <c r="P96" s="72"/>
      <c r="Q96" s="72"/>
      <c r="R96" s="54"/>
      <c r="S96" s="102"/>
      <c r="T96" s="103"/>
      <c r="U96" s="103"/>
      <c r="V96" s="103"/>
      <c r="W96" s="104"/>
      <c r="X96" s="104"/>
      <c r="Y96" s="104"/>
      <c r="Z96" s="105"/>
      <c r="AA96" s="103"/>
      <c r="AB96" s="103"/>
      <c r="AC96" s="104"/>
      <c r="AD96" s="104"/>
      <c r="AE96" s="104"/>
      <c r="AF96" s="105"/>
      <c r="AG96" s="103"/>
      <c r="AH96" s="103"/>
      <c r="AI96" s="104"/>
      <c r="AJ96" s="104"/>
      <c r="AK96" s="104"/>
      <c r="AL96" s="105"/>
      <c r="AM96" s="84"/>
      <c r="AN96" s="84"/>
      <c r="AO96" s="105"/>
      <c r="AP96" s="105"/>
      <c r="AQ96" s="105"/>
      <c r="AR96" s="105"/>
      <c r="AS96" s="105"/>
      <c r="AT96" s="105"/>
    </row>
    <row r="97" spans="1:48" s="8" customFormat="1" ht="18" customHeight="1">
      <c r="A97" s="475" t="s">
        <v>167</v>
      </c>
      <c r="B97" s="475"/>
      <c r="C97" s="10"/>
      <c r="D97" s="10"/>
      <c r="E97" s="10"/>
      <c r="F97" s="26"/>
      <c r="G97" s="27"/>
      <c r="H97" s="26"/>
      <c r="I97" s="6"/>
      <c r="J97" s="6"/>
      <c r="K97" s="6"/>
      <c r="L97" s="25"/>
      <c r="M97" s="12"/>
      <c r="N97" s="13"/>
      <c r="O97" s="14"/>
      <c r="P97" s="14"/>
      <c r="Q97" s="14"/>
      <c r="R97" s="13"/>
      <c r="S97" s="15"/>
      <c r="T97" s="20"/>
      <c r="U97" s="20"/>
      <c r="V97" s="20"/>
      <c r="W97" s="9"/>
      <c r="X97" s="9"/>
      <c r="Y97" s="9"/>
      <c r="AA97" s="20"/>
      <c r="AB97" s="20"/>
      <c r="AC97" s="9"/>
      <c r="AD97" s="9"/>
      <c r="AE97" s="9"/>
      <c r="AG97" s="20"/>
      <c r="AH97" s="20"/>
      <c r="AI97" s="9"/>
      <c r="AJ97" s="9"/>
      <c r="AK97" s="9"/>
    </row>
    <row r="98" spans="1:48" s="8" customFormat="1" ht="24" customHeight="1">
      <c r="A98" s="198"/>
      <c r="C98" s="10"/>
      <c r="D98" s="10"/>
      <c r="E98" s="10"/>
      <c r="F98" s="26"/>
      <c r="G98" s="27"/>
      <c r="H98" s="26"/>
      <c r="I98" s="6"/>
      <c r="J98" s="6"/>
      <c r="K98" s="6"/>
      <c r="L98" s="25"/>
      <c r="M98" s="12"/>
      <c r="N98" s="13"/>
      <c r="O98" s="14"/>
      <c r="P98" s="14"/>
      <c r="Q98" s="14"/>
      <c r="R98" s="13"/>
      <c r="S98" s="15"/>
      <c r="T98" s="20"/>
      <c r="U98" s="20"/>
      <c r="V98" s="20"/>
      <c r="W98" s="9"/>
      <c r="X98" s="9"/>
      <c r="Y98" s="9"/>
      <c r="AA98" s="20"/>
      <c r="AB98" s="20"/>
      <c r="AC98" s="9"/>
      <c r="AD98" s="9"/>
      <c r="AE98" s="9"/>
      <c r="AG98" s="20"/>
      <c r="AH98" s="20"/>
      <c r="AI98" s="9"/>
      <c r="AJ98" s="9"/>
      <c r="AK98" s="9"/>
    </row>
    <row r="99" spans="1:48" s="8" customFormat="1" ht="12">
      <c r="A99" s="199"/>
      <c r="B99" s="10"/>
      <c r="C99" s="10"/>
      <c r="D99" s="10"/>
      <c r="E99" s="10"/>
      <c r="F99" s="26"/>
      <c r="G99" s="27"/>
      <c r="H99" s="26"/>
      <c r="I99" s="6"/>
      <c r="J99" s="6"/>
      <c r="K99" s="6"/>
      <c r="L99" s="25"/>
      <c r="M99" s="12"/>
      <c r="N99" s="13"/>
      <c r="O99" s="14"/>
      <c r="P99" s="14"/>
      <c r="Q99" s="14"/>
      <c r="R99" s="13"/>
      <c r="S99" s="15"/>
      <c r="T99" s="20"/>
      <c r="U99" s="20"/>
      <c r="V99" s="20"/>
      <c r="W99" s="9"/>
      <c r="X99" s="9"/>
      <c r="Y99" s="9"/>
      <c r="AA99" s="20"/>
      <c r="AB99" s="20"/>
      <c r="AC99" s="9"/>
      <c r="AD99" s="9"/>
      <c r="AE99" s="9"/>
      <c r="AG99" s="20"/>
      <c r="AH99" s="20"/>
      <c r="AI99" s="9"/>
      <c r="AJ99" s="9"/>
      <c r="AK99" s="9"/>
    </row>
    <row r="100" spans="1:48" s="8" customFormat="1" ht="12">
      <c r="A100" s="198"/>
      <c r="C100" s="10"/>
      <c r="D100" s="10"/>
      <c r="E100" s="10"/>
      <c r="F100" s="26"/>
      <c r="G100" s="27"/>
      <c r="H100" s="26"/>
      <c r="I100" s="6"/>
      <c r="J100" s="6"/>
      <c r="K100" s="6"/>
      <c r="L100" s="25"/>
      <c r="M100" s="12"/>
      <c r="N100" s="13"/>
      <c r="O100" s="14"/>
      <c r="P100" s="14"/>
      <c r="Q100" s="14"/>
      <c r="R100" s="13"/>
      <c r="S100" s="15"/>
      <c r="T100" s="20"/>
      <c r="U100" s="20"/>
      <c r="V100" s="20"/>
      <c r="W100" s="9"/>
      <c r="X100" s="9"/>
      <c r="Y100" s="9"/>
      <c r="AA100" s="20"/>
      <c r="AB100" s="20"/>
      <c r="AC100" s="9"/>
      <c r="AD100" s="9"/>
      <c r="AE100" s="9"/>
      <c r="AG100" s="20"/>
      <c r="AH100" s="20"/>
      <c r="AI100" s="9"/>
      <c r="AJ100" s="9"/>
      <c r="AK100" s="9"/>
    </row>
    <row r="101" spans="1:48" s="8" customFormat="1" ht="12">
      <c r="A101" s="199"/>
      <c r="B101" s="10"/>
      <c r="C101" s="10"/>
      <c r="D101" s="10"/>
      <c r="E101" s="10"/>
      <c r="F101" s="26"/>
      <c r="G101" s="27"/>
      <c r="H101" s="26"/>
      <c r="I101" s="6"/>
      <c r="J101" s="6"/>
      <c r="K101" s="6"/>
      <c r="L101" s="25"/>
      <c r="M101" s="12"/>
      <c r="N101" s="13"/>
      <c r="O101" s="14"/>
      <c r="P101" s="14"/>
      <c r="Q101" s="14"/>
      <c r="R101" s="13"/>
      <c r="S101" s="15"/>
      <c r="T101" s="20"/>
      <c r="U101" s="20"/>
      <c r="V101" s="20"/>
      <c r="W101" s="9"/>
      <c r="X101" s="9"/>
      <c r="Y101" s="9"/>
      <c r="AA101" s="20"/>
      <c r="AB101" s="20"/>
      <c r="AC101" s="9"/>
      <c r="AD101" s="9"/>
      <c r="AE101" s="9"/>
      <c r="AG101" s="20"/>
      <c r="AH101" s="20"/>
      <c r="AI101" s="9"/>
      <c r="AJ101" s="9"/>
      <c r="AK101" s="9"/>
    </row>
    <row r="102" spans="1:48" s="8" customFormat="1" ht="12">
      <c r="A102" s="199"/>
      <c r="B102" s="10"/>
      <c r="C102" s="10"/>
      <c r="D102" s="10"/>
      <c r="E102" s="10"/>
      <c r="F102" s="26"/>
      <c r="G102" s="27"/>
      <c r="H102" s="26"/>
      <c r="I102" s="6"/>
      <c r="J102" s="6"/>
      <c r="K102" s="6"/>
      <c r="T102" s="20"/>
      <c r="U102" s="20"/>
      <c r="V102" s="20"/>
      <c r="W102" s="9"/>
      <c r="X102" s="9"/>
      <c r="Y102" s="9"/>
      <c r="AA102" s="20"/>
      <c r="AB102" s="20"/>
      <c r="AC102" s="9"/>
      <c r="AD102" s="9"/>
      <c r="AE102" s="9"/>
      <c r="AG102" s="20"/>
      <c r="AH102" s="20"/>
      <c r="AI102" s="9"/>
      <c r="AJ102" s="9"/>
      <c r="AK102" s="9"/>
    </row>
    <row r="103" spans="1:48" s="16" customFormat="1" ht="8.65" customHeight="1">
      <c r="A103" s="19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V103" s="1"/>
      <c r="W103" s="1"/>
      <c r="X103" s="1"/>
      <c r="AB103" s="1"/>
      <c r="AC103" s="1"/>
      <c r="AD103" s="1"/>
      <c r="AH103" s="1"/>
      <c r="AI103" s="1"/>
      <c r="AJ103" s="1"/>
      <c r="AO103" s="1"/>
      <c r="AP103" s="1"/>
      <c r="AQ103" s="1"/>
      <c r="AR103" s="1"/>
      <c r="AS103" s="1"/>
      <c r="AT103" s="1"/>
      <c r="AU103" s="1"/>
      <c r="AV103" s="1"/>
    </row>
    <row r="104" spans="1:48" s="16" customFormat="1" ht="8.65" customHeight="1">
      <c r="A104" s="20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V104" s="1"/>
      <c r="W104" s="1"/>
      <c r="X104" s="1"/>
      <c r="AB104" s="1"/>
      <c r="AC104" s="1"/>
      <c r="AD104" s="1"/>
      <c r="AH104" s="1"/>
      <c r="AI104" s="1"/>
      <c r="AJ104" s="1"/>
      <c r="AO104" s="1"/>
      <c r="AP104" s="1"/>
      <c r="AQ104" s="1"/>
      <c r="AR104" s="1"/>
      <c r="AS104" s="1"/>
      <c r="AT104" s="1"/>
      <c r="AU104" s="1"/>
      <c r="AV104" s="1"/>
    </row>
    <row r="105" spans="1:48" s="16" customFormat="1" ht="8.65" customHeight="1">
      <c r="A105" s="20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V105" s="1"/>
      <c r="W105" s="1"/>
      <c r="X105" s="1"/>
      <c r="AB105" s="1"/>
      <c r="AC105" s="1"/>
      <c r="AD105" s="1"/>
      <c r="AH105" s="1"/>
      <c r="AI105" s="1"/>
      <c r="AJ105" s="1"/>
      <c r="AO105" s="1"/>
      <c r="AP105" s="1"/>
      <c r="AQ105" s="1"/>
      <c r="AR105" s="1"/>
      <c r="AS105" s="1"/>
      <c r="AT105" s="1"/>
      <c r="AU105" s="1"/>
      <c r="AV105" s="1"/>
    </row>
    <row r="106" spans="1:48" s="16" customFormat="1" ht="8.65" customHeight="1">
      <c r="A106" s="20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V106" s="17"/>
      <c r="W106" s="17"/>
      <c r="X106" s="1"/>
      <c r="AB106" s="17"/>
      <c r="AC106" s="17"/>
      <c r="AD106" s="1"/>
      <c r="AH106" s="17"/>
      <c r="AI106" s="17"/>
      <c r="AJ106" s="1"/>
      <c r="AO106" s="1"/>
      <c r="AP106" s="1"/>
      <c r="AQ106" s="1"/>
      <c r="AR106" s="1"/>
      <c r="AS106" s="1"/>
      <c r="AT106" s="1"/>
      <c r="AU106" s="1"/>
      <c r="AV106" s="1"/>
    </row>
    <row r="107" spans="1:48" s="16" customFormat="1" ht="18" customHeight="1">
      <c r="A107" s="20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V107" s="17"/>
      <c r="W107" s="17"/>
      <c r="X107" s="1"/>
      <c r="AB107" s="17"/>
      <c r="AC107" s="17"/>
      <c r="AD107" s="1"/>
      <c r="AH107" s="17"/>
      <c r="AI107" s="17"/>
      <c r="AJ107" s="1"/>
      <c r="AO107" s="1"/>
      <c r="AP107" s="1"/>
      <c r="AQ107" s="1"/>
      <c r="AR107" s="1"/>
      <c r="AS107" s="1"/>
      <c r="AT107" s="1"/>
      <c r="AU107" s="1"/>
      <c r="AV107" s="1"/>
    </row>
    <row r="108" spans="1:48" s="16" customFormat="1" ht="8.65" customHeight="1">
      <c r="A108" s="20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V108" s="18"/>
      <c r="W108" s="18"/>
      <c r="X108" s="1"/>
      <c r="AB108" s="18"/>
      <c r="AC108" s="18"/>
      <c r="AD108" s="1"/>
      <c r="AH108" s="18"/>
      <c r="AI108" s="18"/>
      <c r="AJ108" s="1"/>
      <c r="AO108" s="1"/>
      <c r="AP108" s="1"/>
      <c r="AQ108" s="1"/>
      <c r="AR108" s="1"/>
      <c r="AS108" s="1"/>
      <c r="AT108" s="1"/>
      <c r="AU108" s="1"/>
      <c r="AV108" s="1"/>
    </row>
    <row r="109" spans="1:48" s="16" customFormat="1" ht="8.25" customHeight="1">
      <c r="A109" s="20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V109" s="1"/>
      <c r="W109" s="1"/>
      <c r="X109" s="1"/>
      <c r="AB109" s="1"/>
      <c r="AC109" s="1"/>
      <c r="AD109" s="1"/>
      <c r="AH109" s="1"/>
      <c r="AI109" s="1"/>
      <c r="AJ109" s="1"/>
      <c r="AO109" s="1"/>
      <c r="AP109" s="1"/>
      <c r="AQ109" s="1"/>
      <c r="AR109" s="1"/>
      <c r="AS109" s="1"/>
      <c r="AT109" s="1"/>
      <c r="AU109" s="1"/>
      <c r="AV109" s="1"/>
    </row>
    <row r="110" spans="1:48" s="16" customFormat="1" ht="8.65" customHeight="1">
      <c r="A110" s="19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V110" s="11"/>
      <c r="W110" s="1"/>
      <c r="X110" s="1"/>
      <c r="AB110" s="11"/>
      <c r="AC110" s="1"/>
      <c r="AD110" s="1"/>
      <c r="AH110" s="11"/>
      <c r="AI110" s="1"/>
      <c r="AJ110" s="1"/>
      <c r="AO110" s="1"/>
      <c r="AP110" s="1"/>
      <c r="AQ110" s="1"/>
      <c r="AR110" s="1"/>
      <c r="AS110" s="1"/>
      <c r="AT110" s="1"/>
      <c r="AU110" s="1"/>
      <c r="AV110" s="1"/>
    </row>
    <row r="111" spans="1:48" s="16" customFormat="1" ht="8.65" customHeight="1">
      <c r="A111" s="19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V111" s="11"/>
      <c r="W111" s="1"/>
      <c r="X111" s="1"/>
      <c r="AB111" s="11"/>
      <c r="AC111" s="1"/>
      <c r="AD111" s="1"/>
      <c r="AH111" s="11"/>
      <c r="AI111" s="1"/>
      <c r="AJ111" s="1"/>
      <c r="AO111" s="1"/>
      <c r="AP111" s="1"/>
      <c r="AQ111" s="1"/>
      <c r="AR111" s="1"/>
      <c r="AS111" s="1"/>
      <c r="AT111" s="1"/>
      <c r="AU111" s="1"/>
      <c r="AV111" s="1"/>
    </row>
    <row r="112" spans="1:48" s="16" customFormat="1" ht="8.25" customHeight="1">
      <c r="A112" s="19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V112" s="11"/>
      <c r="W112" s="1"/>
      <c r="X112" s="1"/>
      <c r="AB112" s="11"/>
      <c r="AC112" s="1"/>
      <c r="AD112" s="1"/>
      <c r="AH112" s="11"/>
      <c r="AI112" s="1"/>
      <c r="AJ112" s="1"/>
      <c r="AO112" s="1"/>
      <c r="AP112" s="1"/>
      <c r="AQ112" s="1"/>
      <c r="AR112" s="1"/>
      <c r="AS112" s="1"/>
      <c r="AT112" s="1"/>
      <c r="AU112" s="1"/>
      <c r="AV112" s="1"/>
    </row>
    <row r="113" spans="1:48" s="16" customFormat="1" ht="11.25" customHeight="1">
      <c r="A113" s="19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V113" s="19"/>
      <c r="W113" s="19"/>
      <c r="X113" s="1"/>
      <c r="AB113" s="19"/>
      <c r="AC113" s="19"/>
      <c r="AD113" s="1"/>
      <c r="AH113" s="19"/>
      <c r="AI113" s="19"/>
      <c r="AJ113" s="1"/>
      <c r="AO113" s="1"/>
      <c r="AP113" s="1"/>
      <c r="AQ113" s="1"/>
      <c r="AR113" s="1"/>
      <c r="AS113" s="1"/>
      <c r="AT113" s="1"/>
      <c r="AU113" s="1"/>
      <c r="AV113" s="1"/>
    </row>
    <row r="114" spans="1:48" s="16" customFormat="1" ht="8.25" customHeight="1">
      <c r="A114" s="19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AO114" s="1"/>
      <c r="AP114" s="1"/>
      <c r="AQ114" s="1"/>
      <c r="AR114" s="1"/>
      <c r="AS114" s="1"/>
      <c r="AT114" s="1"/>
      <c r="AU114" s="1"/>
      <c r="AV114" s="1"/>
    </row>
    <row r="115" spans="1:48" s="16" customFormat="1" ht="8.65" customHeight="1">
      <c r="A115" s="19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AO115" s="1"/>
      <c r="AP115" s="1"/>
      <c r="AQ115" s="1"/>
      <c r="AR115" s="1"/>
      <c r="AS115" s="1"/>
      <c r="AT115" s="1"/>
      <c r="AU115" s="1"/>
      <c r="AV115" s="1"/>
    </row>
    <row r="116" spans="1:48" s="16" customFormat="1" ht="8.25" customHeight="1">
      <c r="A116" s="19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AO116" s="1"/>
      <c r="AP116" s="1"/>
      <c r="AQ116" s="1"/>
      <c r="AR116" s="1"/>
      <c r="AS116" s="1"/>
      <c r="AT116" s="1"/>
      <c r="AU116" s="1"/>
      <c r="AV116" s="1"/>
    </row>
    <row r="117" spans="1:48" s="4" customFormat="1" ht="8.65" customHeight="1">
      <c r="A117" s="19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"/>
      <c r="AP117" s="1"/>
      <c r="AQ117" s="1"/>
      <c r="AR117" s="1"/>
      <c r="AS117" s="1"/>
      <c r="AT117" s="1"/>
      <c r="AU117" s="1"/>
      <c r="AV117" s="1"/>
    </row>
    <row r="118" spans="1:48" s="4" customFormat="1" ht="8.25" customHeight="1">
      <c r="A118" s="19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"/>
      <c r="AP118" s="1"/>
      <c r="AQ118" s="1"/>
      <c r="AR118" s="1"/>
      <c r="AS118" s="1"/>
      <c r="AT118" s="1"/>
      <c r="AU118" s="1"/>
      <c r="AV118" s="1"/>
    </row>
    <row r="119" spans="1:48" s="4" customFormat="1" ht="8.25" customHeight="1">
      <c r="A119" s="19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"/>
      <c r="AP119" s="1"/>
      <c r="AQ119" s="1"/>
      <c r="AR119" s="1"/>
      <c r="AS119" s="1"/>
      <c r="AT119" s="1"/>
      <c r="AU119" s="1"/>
      <c r="AV119" s="1"/>
    </row>
    <row r="120" spans="1:48" s="4" customFormat="1" ht="8.25" customHeight="1">
      <c r="A120" s="19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"/>
      <c r="AP120" s="1"/>
      <c r="AQ120" s="1"/>
      <c r="AR120" s="1"/>
      <c r="AS120" s="1"/>
      <c r="AT120" s="1"/>
      <c r="AU120" s="1"/>
      <c r="AV120" s="1"/>
    </row>
    <row r="121" spans="1:48" s="4" customFormat="1" ht="8.25" customHeight="1">
      <c r="A121" s="19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"/>
      <c r="AP121" s="1"/>
      <c r="AQ121" s="1"/>
      <c r="AR121" s="1"/>
      <c r="AS121" s="1"/>
      <c r="AT121" s="1"/>
      <c r="AU121" s="1"/>
      <c r="AV121" s="1"/>
    </row>
    <row r="122" spans="1:48" s="4" customFormat="1" ht="8.25" customHeight="1">
      <c r="A122" s="19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"/>
      <c r="AP122" s="1"/>
      <c r="AQ122" s="1"/>
      <c r="AR122" s="1"/>
      <c r="AS122" s="1"/>
      <c r="AT122" s="1"/>
      <c r="AU122" s="1"/>
      <c r="AV122" s="1"/>
    </row>
    <row r="123" spans="1:48" s="4" customFormat="1" ht="8.25" customHeight="1">
      <c r="A123" s="19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6"/>
      <c r="V123" s="16"/>
      <c r="W123" s="1"/>
      <c r="X123" s="1"/>
      <c r="Y123" s="1"/>
      <c r="Z123" s="1"/>
      <c r="AA123" s="16"/>
      <c r="AB123" s="16"/>
      <c r="AC123" s="1"/>
      <c r="AD123" s="1"/>
      <c r="AE123" s="1"/>
      <c r="AF123" s="1"/>
      <c r="AG123" s="16"/>
      <c r="AH123" s="16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s="4" customFormat="1" ht="8.25" customHeight="1">
      <c r="A124" s="19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6"/>
      <c r="V124" s="16"/>
      <c r="W124" s="1"/>
      <c r="X124" s="1"/>
      <c r="Y124" s="1"/>
      <c r="Z124" s="1"/>
      <c r="AA124" s="16"/>
      <c r="AB124" s="16"/>
      <c r="AC124" s="1"/>
      <c r="AD124" s="1"/>
      <c r="AE124" s="1"/>
      <c r="AF124" s="1"/>
      <c r="AG124" s="16"/>
      <c r="AH124" s="16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s="4" customFormat="1" ht="8.65" customHeight="1">
      <c r="A125" s="19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6"/>
      <c r="V125" s="16"/>
      <c r="W125" s="1"/>
      <c r="X125" s="1"/>
      <c r="Y125" s="1"/>
      <c r="Z125" s="1"/>
      <c r="AA125" s="16"/>
      <c r="AB125" s="16"/>
      <c r="AC125" s="1"/>
      <c r="AD125" s="1"/>
      <c r="AE125" s="1"/>
      <c r="AF125" s="1"/>
      <c r="AG125" s="16"/>
      <c r="AH125" s="16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s="4" customFormat="1" ht="8.25" customHeight="1">
      <c r="A126" s="19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6"/>
      <c r="V126" s="16"/>
      <c r="W126" s="1"/>
      <c r="X126" s="1"/>
      <c r="Y126" s="1"/>
      <c r="Z126" s="1"/>
      <c r="AA126" s="16"/>
      <c r="AB126" s="16"/>
      <c r="AC126" s="1"/>
      <c r="AD126" s="1"/>
      <c r="AE126" s="1"/>
      <c r="AF126" s="1"/>
      <c r="AG126" s="16"/>
      <c r="AH126" s="16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s="4" customFormat="1" ht="8.65" customHeight="1">
      <c r="A127" s="19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6"/>
      <c r="V127" s="16"/>
      <c r="W127" s="1"/>
      <c r="X127" s="1"/>
      <c r="Y127" s="1"/>
      <c r="Z127" s="1"/>
      <c r="AA127" s="16"/>
      <c r="AB127" s="16"/>
      <c r="AC127" s="1"/>
      <c r="AD127" s="1"/>
      <c r="AE127" s="1"/>
      <c r="AF127" s="1"/>
      <c r="AG127" s="16"/>
      <c r="AH127" s="16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s="4" customFormat="1" ht="8.65" customHeight="1">
      <c r="A128" s="19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6"/>
      <c r="V128" s="16"/>
      <c r="W128" s="1"/>
      <c r="X128" s="1"/>
      <c r="Y128" s="1"/>
      <c r="Z128" s="1"/>
      <c r="AA128" s="16"/>
      <c r="AB128" s="16"/>
      <c r="AC128" s="1"/>
      <c r="AD128" s="1"/>
      <c r="AE128" s="1"/>
      <c r="AF128" s="1"/>
      <c r="AG128" s="16"/>
      <c r="AH128" s="16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35" spans="1:48" s="7" customFormat="1">
      <c r="A135" s="201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"/>
      <c r="AP135" s="1"/>
      <c r="AQ135" s="1"/>
      <c r="AR135" s="1"/>
      <c r="AS135" s="1"/>
      <c r="AT135" s="1"/>
      <c r="AU135" s="1"/>
      <c r="AV135" s="1"/>
    </row>
  </sheetData>
  <sheetProtection algorithmName="SHA-512" hashValue="QV5y69rqRi0kbs7BMejKgsOJLAqKKJVp1wD5dTr9cfWlKGjFCw/EmR+p4An5qGYLd3a02Nc8fd4OmkT4uPf4HA==" saltValue="eEB/Mt8unM9eHbVrbq2aqQ==" spinCount="100000" sheet="1" objects="1" scenarios="1"/>
  <mergeCells count="65">
    <mergeCell ref="AA91:AC91"/>
    <mergeCell ref="AD91:AF91"/>
    <mergeCell ref="X91:Z91"/>
    <mergeCell ref="X90:Z90"/>
    <mergeCell ref="AA90:AC90"/>
    <mergeCell ref="AD90:AF90"/>
    <mergeCell ref="I90:K90"/>
    <mergeCell ref="L90:N90"/>
    <mergeCell ref="O90:Q90"/>
    <mergeCell ref="R90:T90"/>
    <mergeCell ref="U90:W90"/>
    <mergeCell ref="I91:K91"/>
    <mergeCell ref="L91:N91"/>
    <mergeCell ref="O91:Q91"/>
    <mergeCell ref="R91:T91"/>
    <mergeCell ref="U91:W91"/>
    <mergeCell ref="O3:Q3"/>
    <mergeCell ref="R3:T3"/>
    <mergeCell ref="U3:W3"/>
    <mergeCell ref="AM75:AN75"/>
    <mergeCell ref="AG3:AI3"/>
    <mergeCell ref="AM32:AN32"/>
    <mergeCell ref="AM33:AN33"/>
    <mergeCell ref="AM40:AN40"/>
    <mergeCell ref="AM41:AN41"/>
    <mergeCell ref="AM60:AN60"/>
    <mergeCell ref="AM61:AN61"/>
    <mergeCell ref="AM67:AN67"/>
    <mergeCell ref="AM68:AN68"/>
    <mergeCell ref="AM74:AN74"/>
    <mergeCell ref="AM80:AN80"/>
    <mergeCell ref="AM81:AN81"/>
    <mergeCell ref="AG91:AI91"/>
    <mergeCell ref="AJ91:AL91"/>
    <mergeCell ref="AM87:AN87"/>
    <mergeCell ref="AJ90:AL90"/>
    <mergeCell ref="AG90:AI90"/>
    <mergeCell ref="AT1:AT3"/>
    <mergeCell ref="AP1:AP3"/>
    <mergeCell ref="AQ1:AQ3"/>
    <mergeCell ref="AR1:AR3"/>
    <mergeCell ref="AS1:AS3"/>
    <mergeCell ref="F2:F4"/>
    <mergeCell ref="A1:AN1"/>
    <mergeCell ref="G2:G4"/>
    <mergeCell ref="H2:H4"/>
    <mergeCell ref="I2:N2"/>
    <mergeCell ref="O2:T2"/>
    <mergeCell ref="U2:Z2"/>
    <mergeCell ref="AG2:AL2"/>
    <mergeCell ref="X3:Z3"/>
    <mergeCell ref="AA3:AC3"/>
    <mergeCell ref="AD3:AF3"/>
    <mergeCell ref="AA2:AF2"/>
    <mergeCell ref="I3:K3"/>
    <mergeCell ref="AJ3:AL3"/>
    <mergeCell ref="AM2:AN3"/>
    <mergeCell ref="L3:N3"/>
    <mergeCell ref="A97:B97"/>
    <mergeCell ref="A96:B96"/>
    <mergeCell ref="A2:A4"/>
    <mergeCell ref="B2:B4"/>
    <mergeCell ref="C2:E3"/>
    <mergeCell ref="A87:B87"/>
    <mergeCell ref="A88:B88"/>
  </mergeCells>
  <conditionalFormatting sqref="E89">
    <cfRule type="cellIs" dxfId="1" priority="2" operator="lessThan">
      <formula>3750</formula>
    </cfRule>
  </conditionalFormatting>
  <conditionalFormatting sqref="AQ88:AR88">
    <cfRule type="cellIs" dxfId="0" priority="1" operator="lessThan">
      <formula>150</formula>
    </cfRule>
  </conditionalFormatting>
  <pageMargins left="0" right="0" top="0.35433070866141736" bottom="0" header="0" footer="0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A4B4702AB271489F8CA03E798B111C" ma:contentTypeVersion="9" ma:contentTypeDescription="Utwórz nowy dokument." ma:contentTypeScope="" ma:versionID="f3af1f73ecbd974f0c94e8bb1248233a">
  <xsd:schema xmlns:xsd="http://www.w3.org/2001/XMLSchema" xmlns:xs="http://www.w3.org/2001/XMLSchema" xmlns:p="http://schemas.microsoft.com/office/2006/metadata/properties" xmlns:ns2="aa0ea976-3475-45dc-ae8e-56dbda1974b4" targetNamespace="http://schemas.microsoft.com/office/2006/metadata/properties" ma:root="true" ma:fieldsID="3a70659819b435bed6f587aa94c11048" ns2:_="">
    <xsd:import namespace="aa0ea976-3475-45dc-ae8e-56dbda1974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ea976-3475-45dc-ae8e-56dbda1974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81309-203C-452C-B1E1-F933325B13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CB15AF-6805-46C9-AB49-C274EF1A052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aa0ea976-3475-45dc-ae8e-56dbda1974b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5BEB8F-B360-4BF9-94A9-0032C5365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ea976-3475-45dc-ae8e-56dbda1974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Plan od 2026-2027</vt:lpstr>
      <vt:lpstr>'Plan od 2026-2027'!Obszar_wydruku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Staniszewski</dc:creator>
  <cp:keywords/>
  <dc:description/>
  <cp:lastModifiedBy>Beata Targosińska</cp:lastModifiedBy>
  <cp:revision/>
  <dcterms:created xsi:type="dcterms:W3CDTF">2025-12-09T13:18:37Z</dcterms:created>
  <dcterms:modified xsi:type="dcterms:W3CDTF">2026-02-06T10:31:48Z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0x0101006BA4B4702AB271489F8CA03E798B111C</vt:lpwstr>
  </property>
  <property fmtid="{D5CDD505-2E9C-101B-9397-08002B2CF9AE}" pid="3" name="MediaServiceImageTags">
    <vt:lpwstr/>
  </property>
</Properties>
</file>